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Questa_cartella_di_lavoro" hidePivotFieldList="1" defaultThemeVersion="164011"/>
  <workbookProtection workbookAlgorithmName="SHA-512" workbookHashValue="hePd/SZWnGIUIpJZRFNhte8BYx+oifq3XAF8kMKqEgVpMFdao3QH5aMOa1oaPYWbrV/0b0CkApgJVex3dVU5KQ==" workbookSaltValue="KJ636aiAfsYUXMI4TRQh5Q==" workbookSpinCount="100000" lockStructure="1"/>
  <bookViews>
    <workbookView xWindow="0" yWindow="0" windowWidth="16815" windowHeight="6420" tabRatio="835" activeTab="2"/>
  </bookViews>
  <sheets>
    <sheet name="Anagrafica" sheetId="21" r:id="rId1"/>
    <sheet name="Aiuto 28.a" sheetId="9" r:id="rId2"/>
    <sheet name="Aiuto 28.b" sheetId="10" r:id="rId3"/>
    <sheet name="Aiuto 28.a Intercambiabilità" sheetId="12" r:id="rId4"/>
    <sheet name="Parametri" sheetId="2" r:id="rId5"/>
    <sheet name="Parametri_1" sheetId="16" state="hidden" r:id="rId6"/>
  </sheets>
  <definedNames>
    <definedName name="_xlnm._FilterDatabase" localSheetId="4" hidden="1">Parametri!$G$59:$I$75</definedName>
    <definedName name="_xlcn.WorksheetConnection_ImportoMassimodiAiuto_v14.xlsxImpianti_Anagrafica1" hidden="1">Impianti_Anagrafica</definedName>
    <definedName name="_xlcn.WorksheetConnection_ImportoMassimodiAiuto_v14.xlsxT_Aiuto_27_a1" hidden="1">T_Aiuto_27_a</definedName>
    <definedName name="Ai">Parametri_1!#REF!</definedName>
    <definedName name="BEC">'Aiuto 28.b'!$A$8:$E$48</definedName>
    <definedName name="BO">'Aiuto 28.a'!$A$7:$G$48</definedName>
    <definedName name="caserta">Anagrafica!$A$19</definedName>
    <definedName name="Codice_NACE_27a">'Aiuto 28.a'!$D$7:$D$48</definedName>
    <definedName name="Ct">Parametri!$G$7</definedName>
    <definedName name="Descrizione_BEC">Parametri!$G$60:$G$75</definedName>
    <definedName name="Descrizione_INTER">Parametri!$E$11:$E$17</definedName>
    <definedName name="EF">Parametri!$I$7</definedName>
    <definedName name="Impianto_di_Produzione_BO">'Aiuto 28.a'!$A$7:$A$48</definedName>
    <definedName name="N.">Anagrafica!$A$18:$A$57</definedName>
    <definedName name="NACE_BEC">Parametri!$H$60:$H$75</definedName>
    <definedName name="Nace_BEC_Prodotto">Parametri!$I$60:$I$75</definedName>
    <definedName name="Nace_BO_Prodotto">Parametri!$I$23:$I$56</definedName>
    <definedName name="NACE_Inter">Parametri!#REF!</definedName>
    <definedName name="Nace_Inter_Prodotto">Parametri!#REF!</definedName>
    <definedName name="Nace_Prodotto">Parametri!$I$23:$I$56</definedName>
    <definedName name="Nome_Impianto">Parametri!$G$85:$G$124</definedName>
    <definedName name="Parametro_intermambiabilità">Parametri!$J$7</definedName>
    <definedName name="Prodotti28.a">Parametri!$G$23:$G$56</definedName>
    <definedName name="Prodotti28a.Inter">Parametri!$D$11:$D$18</definedName>
    <definedName name="Pt_1">Parametri!$H$7</definedName>
    <definedName name="Soglia_Eff_BO">Parametri!$K$7</definedName>
    <definedName name="Soglia_Efficienza_BEC">Parametri!$L$7</definedName>
    <definedName name="Valore_del_parametro_di_riferimento">Parametri!$J$23:$J$56</definedName>
  </definedNames>
  <calcPr calcId="162913"/>
  <extLst>
    <ext xmlns:x15="http://schemas.microsoft.com/office/spreadsheetml/2010/11/main" uri="{FCE2AD5D-F65C-4FA6-A056-5C36A1767C68}">
      <x15:dataModel>
        <x15:modelTables>
          <x15:modelTable id="T_Aiuto_27_a" name="T_Aiuto_27_a" connection="WorksheetConnection_Importo Massimo di Aiuto _v14.xlsx!T_Aiuto_27_a"/>
          <x15:modelTable id="Impianti_Anagrafica" name="Impianti_Anagrafica" connection="WorksheetConnection_Importo Massimo di Aiuto _v14.xlsx!Impianti_Anagrafica"/>
        </x15:modelTables>
      </x15:dataModel>
    </ext>
  </extLst>
</workbook>
</file>

<file path=xl/calcChain.xml><?xml version="1.0" encoding="utf-8"?>
<calcChain xmlns="http://schemas.openxmlformats.org/spreadsheetml/2006/main">
  <c r="E8" i="12" l="1"/>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D8" i="10" l="1"/>
  <c r="G8" i="10" s="1"/>
  <c r="D9" i="10"/>
  <c r="G9" i="10" s="1"/>
  <c r="D10" i="10"/>
  <c r="G10" i="10" s="1"/>
  <c r="D11" i="10"/>
  <c r="G11" i="10" s="1"/>
  <c r="D12" i="10"/>
  <c r="G12" i="10" s="1"/>
  <c r="D13" i="10"/>
  <c r="G13" i="10" s="1"/>
  <c r="D14" i="10"/>
  <c r="G14" i="10" s="1"/>
  <c r="D15" i="10"/>
  <c r="G15" i="10" s="1"/>
  <c r="D16" i="10"/>
  <c r="G16" i="10" s="1"/>
  <c r="D17" i="10"/>
  <c r="G17" i="10" s="1"/>
  <c r="D18" i="10"/>
  <c r="G18" i="10" s="1"/>
  <c r="D19" i="10"/>
  <c r="G19" i="10" s="1"/>
  <c r="D20" i="10"/>
  <c r="G20" i="10" s="1"/>
  <c r="D21" i="10"/>
  <c r="G21" i="10" s="1"/>
  <c r="D22" i="10"/>
  <c r="G22" i="10" s="1"/>
  <c r="D23" i="10"/>
  <c r="G23" i="10" s="1"/>
  <c r="D24" i="10"/>
  <c r="G24" i="10" s="1"/>
  <c r="D25" i="10"/>
  <c r="G25" i="10" s="1"/>
  <c r="D26" i="10"/>
  <c r="G26" i="10" s="1"/>
  <c r="D27" i="10"/>
  <c r="G27" i="10" s="1"/>
  <c r="D28" i="10"/>
  <c r="G28" i="10" s="1"/>
  <c r="D29" i="10"/>
  <c r="G29" i="10" s="1"/>
  <c r="D30" i="10"/>
  <c r="G30" i="10" s="1"/>
  <c r="D31" i="10"/>
  <c r="G31" i="10" s="1"/>
  <c r="D32" i="10"/>
  <c r="G32" i="10" s="1"/>
  <c r="D33" i="10"/>
  <c r="G33" i="10" s="1"/>
  <c r="D34" i="10"/>
  <c r="G34" i="10" s="1"/>
  <c r="D35" i="10"/>
  <c r="G35" i="10" s="1"/>
  <c r="D36" i="10"/>
  <c r="G36" i="10" s="1"/>
  <c r="D37" i="10"/>
  <c r="G37" i="10" s="1"/>
  <c r="D38" i="10"/>
  <c r="G38" i="10" s="1"/>
  <c r="D39" i="10"/>
  <c r="G39" i="10" s="1"/>
  <c r="D40" i="10"/>
  <c r="G40" i="10" s="1"/>
  <c r="D41" i="10"/>
  <c r="G41" i="10" s="1"/>
  <c r="D42" i="10"/>
  <c r="G42" i="10" s="1"/>
  <c r="D43" i="10"/>
  <c r="G43" i="10" s="1"/>
  <c r="D44" i="10"/>
  <c r="G44" i="10" s="1"/>
  <c r="D45" i="10"/>
  <c r="G45" i="10" s="1"/>
  <c r="D46" i="10"/>
  <c r="G46" i="10" s="1"/>
  <c r="D47" i="10"/>
  <c r="G47" i="10" s="1"/>
  <c r="D48" i="10"/>
  <c r="G48" i="10" s="1"/>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I8" i="12" l="1"/>
  <c r="J8" i="12" s="1"/>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J26" i="12" l="1"/>
  <c r="J27" i="12"/>
  <c r="J28" i="12"/>
  <c r="J29" i="12"/>
  <c r="J30" i="12"/>
  <c r="J31" i="12"/>
  <c r="J32" i="12"/>
  <c r="J33" i="12"/>
  <c r="J34" i="12"/>
  <c r="J35" i="12"/>
  <c r="J36" i="12"/>
  <c r="J37" i="12"/>
  <c r="J38" i="12"/>
  <c r="J39" i="12"/>
  <c r="J40" i="12"/>
  <c r="J41" i="12"/>
  <c r="J42" i="12"/>
  <c r="J43" i="12"/>
  <c r="J44" i="12"/>
  <c r="J45" i="12"/>
  <c r="J46" i="12"/>
  <c r="J47" i="12"/>
  <c r="G121" i="2"/>
  <c r="G122" i="2"/>
  <c r="G123" i="2"/>
  <c r="G124" i="2"/>
  <c r="G119" i="2"/>
  <c r="G120" i="2"/>
  <c r="G117" i="2"/>
  <c r="G11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C41" i="9"/>
  <c r="D41" i="9"/>
  <c r="E41" i="9"/>
  <c r="F41" i="9"/>
  <c r="H41" i="9" s="1"/>
  <c r="C42" i="9"/>
  <c r="D42" i="9"/>
  <c r="E42" i="9"/>
  <c r="F42" i="9"/>
  <c r="H42" i="9" s="1"/>
  <c r="C43" i="9"/>
  <c r="D43" i="9"/>
  <c r="E43" i="9"/>
  <c r="F43" i="9"/>
  <c r="H43" i="9" s="1"/>
  <c r="C44" i="9"/>
  <c r="D44" i="9"/>
  <c r="E44" i="9"/>
  <c r="F44" i="9"/>
  <c r="H44" i="9" s="1"/>
  <c r="C45" i="9"/>
  <c r="D45" i="9"/>
  <c r="E45" i="9"/>
  <c r="F45" i="9"/>
  <c r="H45" i="9" s="1"/>
  <c r="C46" i="9"/>
  <c r="D46" i="9"/>
  <c r="E46" i="9"/>
  <c r="F46" i="9"/>
  <c r="H46" i="9" s="1"/>
  <c r="C47" i="9"/>
  <c r="D47" i="9"/>
  <c r="E47" i="9"/>
  <c r="F47" i="9"/>
  <c r="H47" i="9" s="1"/>
  <c r="C48" i="9"/>
  <c r="D48" i="9"/>
  <c r="E48" i="9"/>
  <c r="F48" i="9"/>
  <c r="H48" i="9" s="1"/>
  <c r="C29" i="9"/>
  <c r="D29" i="9"/>
  <c r="E29" i="9"/>
  <c r="F29" i="9"/>
  <c r="H29" i="9" s="1"/>
  <c r="C30" i="9"/>
  <c r="D30" i="9"/>
  <c r="E30" i="9"/>
  <c r="F30" i="9"/>
  <c r="H30" i="9" s="1"/>
  <c r="C31" i="9"/>
  <c r="D31" i="9"/>
  <c r="E31" i="9"/>
  <c r="F31" i="9"/>
  <c r="H31" i="9" s="1"/>
  <c r="C32" i="9"/>
  <c r="D32" i="9"/>
  <c r="E32" i="9"/>
  <c r="F32" i="9"/>
  <c r="H32" i="9" s="1"/>
  <c r="C33" i="9"/>
  <c r="D33" i="9"/>
  <c r="E33" i="9"/>
  <c r="F33" i="9"/>
  <c r="H33" i="9" s="1"/>
  <c r="C34" i="9"/>
  <c r="D34" i="9"/>
  <c r="E34" i="9"/>
  <c r="F34" i="9"/>
  <c r="H34" i="9" s="1"/>
  <c r="C35" i="9"/>
  <c r="D35" i="9"/>
  <c r="E35" i="9"/>
  <c r="F35" i="9"/>
  <c r="H35" i="9" s="1"/>
  <c r="C36" i="9"/>
  <c r="D36" i="9"/>
  <c r="E36" i="9"/>
  <c r="F36" i="9"/>
  <c r="H36" i="9" s="1"/>
  <c r="C37" i="9"/>
  <c r="D37" i="9"/>
  <c r="E37" i="9"/>
  <c r="F37" i="9"/>
  <c r="H37" i="9" s="1"/>
  <c r="C38" i="9"/>
  <c r="D38" i="9"/>
  <c r="E38" i="9"/>
  <c r="F38" i="9"/>
  <c r="H38" i="9" s="1"/>
  <c r="C39" i="9"/>
  <c r="D39" i="9"/>
  <c r="E39" i="9"/>
  <c r="F39" i="9"/>
  <c r="H39" i="9" s="1"/>
  <c r="C40" i="9"/>
  <c r="D40" i="9"/>
  <c r="E40" i="9"/>
  <c r="F40" i="9"/>
  <c r="H40" i="9" s="1"/>
  <c r="C28" i="9"/>
  <c r="D28" i="9"/>
  <c r="E28" i="9"/>
  <c r="F28" i="9"/>
  <c r="H28" i="9" s="1"/>
  <c r="G86" i="2"/>
  <c r="G87" i="2"/>
  <c r="G88" i="2"/>
  <c r="F8" i="9"/>
  <c r="H8" i="9" s="1"/>
  <c r="F9" i="9"/>
  <c r="H9" i="9" s="1"/>
  <c r="F10" i="9"/>
  <c r="H10" i="9" s="1"/>
  <c r="F11" i="9"/>
  <c r="H11" i="9" s="1"/>
  <c r="F12" i="9"/>
  <c r="H12" i="9" s="1"/>
  <c r="F13" i="9"/>
  <c r="H13" i="9" s="1"/>
  <c r="F14" i="9"/>
  <c r="H14" i="9" s="1"/>
  <c r="F15" i="9"/>
  <c r="H15" i="9" s="1"/>
  <c r="F16" i="9"/>
  <c r="H16" i="9" s="1"/>
  <c r="F17" i="9"/>
  <c r="H17" i="9" s="1"/>
  <c r="F18" i="9"/>
  <c r="H18" i="9" s="1"/>
  <c r="F19" i="9"/>
  <c r="H19" i="9" s="1"/>
  <c r="F20" i="9"/>
  <c r="H20" i="9" s="1"/>
  <c r="F21" i="9"/>
  <c r="H21" i="9" s="1"/>
  <c r="F22" i="9"/>
  <c r="H22" i="9" s="1"/>
  <c r="F23" i="9"/>
  <c r="H23" i="9" s="1"/>
  <c r="F24" i="9"/>
  <c r="H24" i="9" s="1"/>
  <c r="F25" i="9"/>
  <c r="H25" i="9" s="1"/>
  <c r="F26" i="9"/>
  <c r="H26" i="9" s="1"/>
  <c r="F27" i="9"/>
  <c r="H27" i="9" s="1"/>
  <c r="E8" i="9"/>
  <c r="E9" i="9"/>
  <c r="E10" i="9"/>
  <c r="E11" i="9"/>
  <c r="E12" i="9"/>
  <c r="E13" i="9"/>
  <c r="E14" i="9"/>
  <c r="E15" i="9"/>
  <c r="E16" i="9"/>
  <c r="E17" i="9"/>
  <c r="E18" i="9"/>
  <c r="E19" i="9"/>
  <c r="E20" i="9"/>
  <c r="E21" i="9"/>
  <c r="E22" i="9"/>
  <c r="E23" i="9"/>
  <c r="E24" i="9"/>
  <c r="E25" i="9"/>
  <c r="E26" i="9"/>
  <c r="E27" i="9"/>
  <c r="C9" i="9"/>
  <c r="C10" i="9"/>
  <c r="C11" i="9"/>
  <c r="C12" i="9"/>
  <c r="C13" i="9"/>
  <c r="C14" i="9"/>
  <c r="C15" i="9"/>
  <c r="C16" i="9"/>
  <c r="C17" i="9"/>
  <c r="C18" i="9"/>
  <c r="C19" i="9"/>
  <c r="C20" i="9"/>
  <c r="C21" i="9"/>
  <c r="C22" i="9"/>
  <c r="C23" i="9"/>
  <c r="C24" i="9"/>
  <c r="C25" i="9"/>
  <c r="C26" i="9"/>
  <c r="C27" i="9"/>
  <c r="C8" i="9"/>
  <c r="D8" i="9"/>
  <c r="D9" i="9"/>
  <c r="D10" i="9"/>
  <c r="D11" i="9"/>
  <c r="D12" i="9"/>
  <c r="D13" i="9"/>
  <c r="D14" i="9"/>
  <c r="D15" i="9"/>
  <c r="D16" i="9"/>
  <c r="D17" i="9"/>
  <c r="D18" i="9"/>
  <c r="D19" i="9"/>
  <c r="D20" i="9"/>
  <c r="D21" i="9"/>
  <c r="D22" i="9"/>
  <c r="D23" i="9"/>
  <c r="D24" i="9"/>
  <c r="D25" i="9"/>
  <c r="D26" i="9"/>
  <c r="D27" i="9"/>
  <c r="K26" i="12" l="1"/>
  <c r="L26" i="12" s="1"/>
  <c r="K29" i="12"/>
  <c r="L29" i="12" s="1"/>
  <c r="K27" i="12"/>
  <c r="L27" i="12" s="1"/>
  <c r="K28" i="12"/>
  <c r="L28" i="12" s="1"/>
  <c r="K33" i="12"/>
  <c r="L33" i="12" s="1"/>
  <c r="K30" i="12"/>
  <c r="L30" i="12" s="1"/>
  <c r="K31" i="12"/>
  <c r="L31" i="12" s="1"/>
  <c r="K34" i="12"/>
  <c r="L34" i="12" s="1"/>
  <c r="K32" i="12"/>
  <c r="L32" i="12" s="1"/>
  <c r="K39" i="12"/>
  <c r="L39" i="12" s="1"/>
  <c r="K35" i="12"/>
  <c r="L35" i="12" s="1"/>
  <c r="K36" i="12"/>
  <c r="L36" i="12" s="1"/>
  <c r="K37" i="12"/>
  <c r="L37" i="12" s="1"/>
  <c r="K38" i="12"/>
  <c r="L38" i="12" s="1"/>
  <c r="K40" i="12"/>
  <c r="L40" i="12" s="1"/>
  <c r="K41" i="12"/>
  <c r="L41" i="12" s="1"/>
  <c r="K42" i="12"/>
  <c r="L42" i="12" s="1"/>
  <c r="K43" i="12"/>
  <c r="L43" i="12" s="1"/>
  <c r="K44" i="12"/>
  <c r="L44" i="12" s="1"/>
  <c r="K46" i="12"/>
  <c r="L46" i="12" s="1"/>
  <c r="K45" i="12"/>
  <c r="L45" i="12" s="1"/>
  <c r="K47" i="12"/>
  <c r="L47" i="12" s="1"/>
  <c r="G85" i="2" l="1"/>
  <c r="I61" i="2" l="1"/>
  <c r="I62" i="2"/>
  <c r="I63" i="2"/>
  <c r="I64" i="2"/>
  <c r="I65" i="2"/>
  <c r="I66" i="2"/>
  <c r="I67" i="2"/>
  <c r="I68" i="2"/>
  <c r="I69" i="2"/>
  <c r="I70" i="2"/>
  <c r="I71" i="2"/>
  <c r="I72" i="2"/>
  <c r="I73" i="2"/>
  <c r="I74" i="2"/>
  <c r="I75" i="2"/>
  <c r="I60" i="2"/>
  <c r="B4" i="16"/>
  <c r="D5" i="16" l="1"/>
  <c r="D6" i="16"/>
  <c r="D7" i="16"/>
  <c r="G8" i="16"/>
  <c r="G9" i="16"/>
  <c r="G10" i="16"/>
  <c r="G11" i="16"/>
  <c r="G12" i="16"/>
  <c r="G13" i="16"/>
  <c r="G14" i="16"/>
  <c r="G15" i="16"/>
  <c r="G16" i="16"/>
  <c r="G17" i="16"/>
  <c r="G18" i="16"/>
  <c r="G19" i="16"/>
  <c r="G20" i="16"/>
  <c r="G21" i="16"/>
  <c r="G22" i="16"/>
  <c r="G23" i="16"/>
  <c r="G24" i="16"/>
  <c r="G25" i="16"/>
  <c r="D4" i="16"/>
  <c r="C8" i="16"/>
  <c r="D11" i="16"/>
  <c r="J9" i="12" l="1"/>
  <c r="J10" i="12"/>
  <c r="J11" i="12"/>
  <c r="J12" i="12"/>
  <c r="J13" i="12"/>
  <c r="J14" i="12"/>
  <c r="J15" i="12"/>
  <c r="J16" i="12"/>
  <c r="J17" i="12"/>
  <c r="J18" i="12"/>
  <c r="J19" i="12"/>
  <c r="J20" i="12"/>
  <c r="J21" i="12"/>
  <c r="J22" i="12"/>
  <c r="J23" i="12"/>
  <c r="J24" i="12"/>
  <c r="J25" i="12"/>
  <c r="J48" i="12"/>
  <c r="N25" i="16" l="1"/>
  <c r="M25" i="16"/>
  <c r="F25" i="16"/>
  <c r="E25" i="16"/>
  <c r="N24" i="16"/>
  <c r="M24" i="16"/>
  <c r="F24" i="16"/>
  <c r="E24" i="16"/>
  <c r="N23" i="16"/>
  <c r="M23" i="16"/>
  <c r="F23" i="16"/>
  <c r="E23" i="16"/>
  <c r="N22" i="16"/>
  <c r="M22" i="16"/>
  <c r="F22" i="16"/>
  <c r="E22" i="16"/>
  <c r="N21" i="16"/>
  <c r="M21" i="16"/>
  <c r="F21" i="16"/>
  <c r="E21" i="16"/>
  <c r="N20" i="16"/>
  <c r="M20" i="16"/>
  <c r="F20" i="16"/>
  <c r="E20" i="16"/>
  <c r="N19" i="16"/>
  <c r="M19" i="16"/>
  <c r="F19" i="16"/>
  <c r="E19" i="16"/>
  <c r="N18" i="16"/>
  <c r="M18" i="16"/>
  <c r="J18" i="16"/>
  <c r="I18" i="16"/>
  <c r="F18" i="16"/>
  <c r="E18" i="16"/>
  <c r="N17" i="16"/>
  <c r="M17" i="16"/>
  <c r="J17" i="16"/>
  <c r="I17" i="16"/>
  <c r="F17" i="16"/>
  <c r="E17" i="16"/>
  <c r="N16" i="16"/>
  <c r="M16" i="16"/>
  <c r="J16" i="16"/>
  <c r="I16" i="16"/>
  <c r="F16" i="16"/>
  <c r="E16" i="16"/>
  <c r="N15" i="16"/>
  <c r="M15" i="16"/>
  <c r="J15" i="16"/>
  <c r="I15" i="16"/>
  <c r="F15" i="16"/>
  <c r="E15" i="16"/>
  <c r="N14" i="16"/>
  <c r="M14" i="16"/>
  <c r="J14" i="16"/>
  <c r="I14" i="16"/>
  <c r="F14" i="16"/>
  <c r="E14" i="16"/>
  <c r="N13" i="16"/>
  <c r="M13" i="16"/>
  <c r="J13" i="16"/>
  <c r="I13" i="16"/>
  <c r="F13" i="16"/>
  <c r="E13" i="16"/>
  <c r="N12" i="16"/>
  <c r="M12" i="16"/>
  <c r="J12" i="16"/>
  <c r="I12" i="16"/>
  <c r="F12" i="16"/>
  <c r="E12" i="16"/>
  <c r="N11" i="16"/>
  <c r="M11" i="16"/>
  <c r="J11" i="16"/>
  <c r="I11" i="16"/>
  <c r="F11" i="16"/>
  <c r="E11" i="16"/>
  <c r="N10" i="16"/>
  <c r="M10" i="16"/>
  <c r="J10" i="16"/>
  <c r="I10" i="16"/>
  <c r="F10" i="16"/>
  <c r="E10" i="16"/>
  <c r="N9" i="16"/>
  <c r="M9" i="16"/>
  <c r="J9" i="16"/>
  <c r="I9" i="16"/>
  <c r="F9" i="16"/>
  <c r="E9" i="16"/>
  <c r="N8" i="16"/>
  <c r="M8" i="16"/>
  <c r="J8" i="16"/>
  <c r="I8" i="16"/>
  <c r="F8" i="16"/>
  <c r="E8" i="16"/>
  <c r="K7" i="16"/>
  <c r="J7" i="16"/>
  <c r="G7" i="16"/>
  <c r="F7" i="16"/>
  <c r="C7" i="16"/>
  <c r="B7" i="16"/>
  <c r="K6" i="16"/>
  <c r="J6" i="16"/>
  <c r="G6" i="16"/>
  <c r="F6" i="16"/>
  <c r="C6" i="16"/>
  <c r="B6" i="16"/>
  <c r="K5" i="16"/>
  <c r="J5" i="16"/>
  <c r="G5" i="16"/>
  <c r="F5" i="16"/>
  <c r="C5" i="16"/>
  <c r="B5" i="16"/>
  <c r="K4" i="16"/>
  <c r="J4" i="16"/>
  <c r="G4" i="16"/>
  <c r="F4" i="16"/>
  <c r="C4" i="16"/>
  <c r="K10" i="12" l="1"/>
  <c r="L10" i="12" s="1"/>
  <c r="K18" i="12"/>
  <c r="L18" i="12" s="1"/>
  <c r="K48" i="12"/>
  <c r="L48" i="12" s="1"/>
  <c r="K20" i="12"/>
  <c r="L20" i="12" s="1"/>
  <c r="K13" i="12"/>
  <c r="L13" i="12" s="1"/>
  <c r="K16" i="12"/>
  <c r="L16" i="12" s="1"/>
  <c r="K17" i="12"/>
  <c r="L17" i="12" s="1"/>
  <c r="K11" i="12"/>
  <c r="L11" i="12" s="1"/>
  <c r="K19" i="12"/>
  <c r="L19" i="12" s="1"/>
  <c r="K12" i="12"/>
  <c r="L12" i="12" s="1"/>
  <c r="K21" i="12"/>
  <c r="L21" i="12" s="1"/>
  <c r="K25" i="12"/>
  <c r="L25" i="12" s="1"/>
  <c r="K14" i="12"/>
  <c r="L14" i="12" s="1"/>
  <c r="K22" i="12"/>
  <c r="L22" i="12" s="1"/>
  <c r="K15" i="12"/>
  <c r="L15" i="12" s="1"/>
  <c r="K23" i="12"/>
  <c r="L23" i="12" s="1"/>
  <c r="K8" i="12"/>
  <c r="L8" i="12" s="1"/>
  <c r="K24" i="12"/>
  <c r="L24" i="12" s="1"/>
  <c r="K9" i="12"/>
  <c r="L9" i="12" s="1"/>
  <c r="C6" i="10" l="1"/>
  <c r="C6" i="9"/>
  <c r="C6" i="12" l="1"/>
  <c r="C14" i="21" s="1"/>
</calcChain>
</file>

<file path=xl/connections.xml><?xml version="1.0" encoding="utf-8"?>
<connections xmlns="http://schemas.openxmlformats.org/spreadsheetml/2006/main">
  <connection id="1" keepAlive="1" name="ThisWorkbookDataModel" description="Modello di dati"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mporto Massimo di Aiuto _v14.xlsx!Impianti_Anagrafica" type="102" refreshedVersion="6" minRefreshableVersion="5">
    <extLst>
      <ext xmlns:x15="http://schemas.microsoft.com/office/spreadsheetml/2010/11/main" uri="{DE250136-89BD-433C-8126-D09CA5730AF9}">
        <x15:connection id="Impianti_Anagrafica">
          <x15:rangePr sourceName="_xlcn.WorksheetConnection_ImportoMassimodiAiuto_v14.xlsxImpianti_Anagrafica1"/>
        </x15:connection>
      </ext>
    </extLst>
  </connection>
  <connection id="3" name="WorksheetConnection_Importo Massimo di Aiuto _v14.xlsx!T_Aiuto_27_a" type="102" refreshedVersion="6" minRefreshableVersion="5">
    <extLst>
      <ext xmlns:x15="http://schemas.microsoft.com/office/spreadsheetml/2010/11/main" uri="{DE250136-89BD-433C-8126-D09CA5730AF9}">
        <x15:connection id="T_Aiuto_27_a">
          <x15:rangePr sourceName="_xlcn.WorksheetConnection_ImportoMassimodiAiuto_v14.xlsxT_Aiuto_27_a1"/>
        </x15:connection>
      </ext>
    </extLst>
  </connection>
</connections>
</file>

<file path=xl/sharedStrings.xml><?xml version="1.0" encoding="utf-8"?>
<sst xmlns="http://schemas.openxmlformats.org/spreadsheetml/2006/main" count="344" uniqueCount="230">
  <si>
    <t xml:space="preserve">Fattore applicabile di emissione </t>
  </si>
  <si>
    <t>Prezzo a termine delle Quote UE nell'anno t-1</t>
  </si>
  <si>
    <t>Descrizione</t>
  </si>
  <si>
    <t>EF</t>
  </si>
  <si>
    <t>Parametro di riferimento generico per l'efficienza del consumo di energia elettrica</t>
  </si>
  <si>
    <t>Pt-1</t>
  </si>
  <si>
    <t>Allumina (raffinazione)</t>
  </si>
  <si>
    <t>MWh/t di prodotto</t>
  </si>
  <si>
    <t>Valore del parametro di riferimento</t>
  </si>
  <si>
    <t>Unità del parametro di riferimento</t>
  </si>
  <si>
    <t>Siderurgia</t>
  </si>
  <si>
    <t>Fabbricazione di carta e di cartone</t>
  </si>
  <si>
    <t>Produzione di rame</t>
  </si>
  <si>
    <t>Ct</t>
  </si>
  <si>
    <t>Parametro efficienza</t>
  </si>
  <si>
    <t>Parametro di riferimento</t>
  </si>
  <si>
    <t>Parametro di riferimento generico per Intercambiabilità</t>
  </si>
  <si>
    <t>NACE Intercambiabilità</t>
  </si>
  <si>
    <t>Impianto di Produzione</t>
  </si>
  <si>
    <t>Codice Fiscale</t>
  </si>
  <si>
    <t>Partita Iva</t>
  </si>
  <si>
    <t>Denominazione Impresa</t>
  </si>
  <si>
    <t>Costi Ammissibili</t>
  </si>
  <si>
    <t>Descrizione Prodotto</t>
  </si>
  <si>
    <t>Impianto</t>
  </si>
  <si>
    <t>CAP</t>
  </si>
  <si>
    <t>Indirizzo</t>
  </si>
  <si>
    <t xml:space="preserve">Comune </t>
  </si>
  <si>
    <t>N.</t>
  </si>
  <si>
    <t>Costi Ammissibili per l'Impresa</t>
  </si>
  <si>
    <t>Provincia</t>
  </si>
  <si>
    <t xml:space="preserve">NACE </t>
  </si>
  <si>
    <t>Nace con dettaglio Prodotto</t>
  </si>
  <si>
    <t>NACE</t>
  </si>
  <si>
    <t xml:space="preserve">Parametri per calcolo dei costi ammissibili </t>
  </si>
  <si>
    <t>Codici Nace oggetto di intercambiabilità combustibile/elettricità - Pag 13 della Comunicazione 2012/C 387/06 -  Utilizzati per la compilazione del Foglio Aiuto 27.a Intercambiabilità</t>
  </si>
  <si>
    <t>Codici Nace presenti nell'Allegato II della Comunicazione 2012/C 158/04 (come modificato da Comunicazione 2012/C 387/06) e non presenti nell'allegato III  - Utilizzato alla compilazione del Foglio Aiuto 27.b</t>
  </si>
  <si>
    <t>Riferimento all'Allegato III della Comunicazione 2012/C 158/04 (come modificato da Comunicazione 2012/C 387/06) non oggetto di intercambiabilità - Utilizzato alla compilazione del Foglio Aiuto 27.a</t>
  </si>
  <si>
    <t>Promcom_Prodotto con intercambiabilità</t>
  </si>
  <si>
    <t>Promcom_Prodotto</t>
  </si>
  <si>
    <t xml:space="preserve">quote Emissioni Indirette pertinenti </t>
  </si>
  <si>
    <t>Parametro efficienza applicato</t>
  </si>
  <si>
    <t> </t>
  </si>
  <si>
    <t>totale Costi Ammissibili</t>
  </si>
  <si>
    <t>Legenda</t>
  </si>
  <si>
    <t>Dato compilato automaticamente.</t>
  </si>
  <si>
    <r>
      <t>tCO</t>
    </r>
    <r>
      <rPr>
        <vertAlign val="subscript"/>
        <sz val="11"/>
        <color indexed="63"/>
        <rFont val="Times New Roman"/>
        <family val="1"/>
      </rPr>
      <t>2</t>
    </r>
    <r>
      <rPr>
        <sz val="11"/>
        <color indexed="63"/>
        <rFont val="Times New Roman"/>
        <family val="1"/>
      </rPr>
      <t>/t di prodotto</t>
    </r>
  </si>
  <si>
    <t>Registro ETS</t>
  </si>
  <si>
    <t xml:space="preserve"> Nro autorizzazione ETS</t>
  </si>
  <si>
    <t>Codice POD 10</t>
  </si>
  <si>
    <t>Codice POD 9</t>
  </si>
  <si>
    <t>Codice POD 8</t>
  </si>
  <si>
    <t>Codice POD 7</t>
  </si>
  <si>
    <t>Codice POD 6</t>
  </si>
  <si>
    <t>Codice POD 5</t>
  </si>
  <si>
    <t>Codice POD 4</t>
  </si>
  <si>
    <t>Codice POD 3</t>
  </si>
  <si>
    <t>Codice POD 2</t>
  </si>
  <si>
    <t>Codice POD 1</t>
  </si>
  <si>
    <t>Produzione 2021</t>
  </si>
  <si>
    <t>Consumo 2021</t>
  </si>
  <si>
    <t>Produzione 
2021</t>
  </si>
  <si>
    <t>Consumo energia elettrica
2021</t>
  </si>
  <si>
    <t>Emissioni dirette 
2021</t>
  </si>
  <si>
    <t>Emissioni Indirette 2021</t>
  </si>
  <si>
    <t>Codici Nace oggetto di intercambiabilità combustibile/elettricità - Utilizzati per la compilazione del Foglio Aiuto 28.a Intercambiabilità</t>
  </si>
  <si>
    <t xml:space="preserve">14.11 </t>
  </si>
  <si>
    <t xml:space="preserve">Confezione di vestiario in pelle </t>
  </si>
  <si>
    <t xml:space="preserve">24.42 </t>
  </si>
  <si>
    <t xml:space="preserve">Produzione di alluminio </t>
  </si>
  <si>
    <t xml:space="preserve">20.13 </t>
  </si>
  <si>
    <t xml:space="preserve">Fabbricazione di altri prodotti chimici di base inorganici </t>
  </si>
  <si>
    <t xml:space="preserve">24.43 </t>
  </si>
  <si>
    <t xml:space="preserve">Produzione di zinco, piombo e stagno </t>
  </si>
  <si>
    <t xml:space="preserve">17.11 </t>
  </si>
  <si>
    <t>Fabbricazione di pasta-carta</t>
  </si>
  <si>
    <t xml:space="preserve">17.12 </t>
  </si>
  <si>
    <t xml:space="preserve">24.10 </t>
  </si>
  <si>
    <t xml:space="preserve">19.20 </t>
  </si>
  <si>
    <t>Fabbricazione di prodotti derivanti dalla raffinazione del petrolio</t>
  </si>
  <si>
    <t xml:space="preserve">24.44 </t>
  </si>
  <si>
    <t xml:space="preserve">24.45 </t>
  </si>
  <si>
    <t>Produzione di altri metalli non ferrosi</t>
  </si>
  <si>
    <t>Polietilenglicoli e altri polieteralcoli, in forme primarie</t>
  </si>
  <si>
    <t>24.51</t>
  </si>
  <si>
    <t>Tutte le categorie di prodotti del settore della fusione della ghisa</t>
  </si>
  <si>
    <t>23.14.12.10</t>
  </si>
  <si>
    <t>Feltri (mats) in fibra di vetro</t>
  </si>
  <si>
    <t>Veli in fibra di vetro</t>
  </si>
  <si>
    <t>Idrogeno</t>
  </si>
  <si>
    <t>Composti ossigenati inorganici degli elementi non metallici</t>
  </si>
  <si>
    <t xml:space="preserve">Descrizione  </t>
  </si>
  <si>
    <t xml:space="preserve">Codice NACE </t>
  </si>
  <si>
    <t>Codice NACE 4</t>
  </si>
  <si>
    <t>Paste chimiche di legno, per dissoluzione</t>
  </si>
  <si>
    <t>Paste chimiche di legno, alla soda o al solfato, diverse da quelle per dissoluzione</t>
  </si>
  <si>
    <t>Paste chimiche di legno, al bisolfito, diverse da quelle per dissoluzione</t>
  </si>
  <si>
    <t xml:space="preserve">Definizione del prodotto </t>
  </si>
  <si>
    <t>Nace</t>
  </si>
  <si>
    <t xml:space="preserve">Prodcom </t>
  </si>
  <si>
    <t>17.11</t>
  </si>
  <si>
    <t>17.11.11.00</t>
  </si>
  <si>
    <t>17.11.13.00</t>
  </si>
  <si>
    <t>17.11.12.00</t>
  </si>
  <si>
    <t>MWh/t 90 % sdt</t>
  </si>
  <si>
    <t>Paste semichimiche di legno</t>
  </si>
  <si>
    <t>17.11.14.00</t>
  </si>
  <si>
    <t>Carta riciclata</t>
  </si>
  <si>
    <t>Carta riciclata disinchiostrata</t>
  </si>
  <si>
    <t>Carta da giornale</t>
  </si>
  <si>
    <t>17.12</t>
  </si>
  <si>
    <t>17.12.11.00</t>
  </si>
  <si>
    <t>Carta fine non patinata</t>
  </si>
  <si>
    <t>Carta fine patinata</t>
  </si>
  <si>
    <t>Tessuto-carta</t>
  </si>
  <si>
    <t>Testliner e fluting</t>
  </si>
  <si>
    <t>Cartone non patinato</t>
  </si>
  <si>
    <t>Cartone patinato</t>
  </si>
  <si>
    <t>Acido solforico</t>
  </si>
  <si>
    <t>Cloro</t>
  </si>
  <si>
    <t>Silicio</t>
  </si>
  <si>
    <t>Carburo di silicio</t>
  </si>
  <si>
    <t>20.13</t>
  </si>
  <si>
    <t>20.13.24.34</t>
  </si>
  <si>
    <t>20.13.21.11</t>
  </si>
  <si>
    <t>20.13.21.70</t>
  </si>
  <si>
    <t>20.13.21.60</t>
  </si>
  <si>
    <t>20.13.64.10</t>
  </si>
  <si>
    <t>Tonnellata di prodotto</t>
  </si>
  <si>
    <t>24.10</t>
  </si>
  <si>
    <t>Acciaio soffiato all’ossigeno - Acciaio grezzo: acciai non legati prodotti con procedimenti diversi dai forni elettrici</t>
  </si>
  <si>
    <t>Acciaio soffiato all’ossigeno - Acciaio grezzo: acciai legati prodotti con procedimenti diversi dai forni elettrici (esclusi acciai inossidabili)</t>
  </si>
  <si>
    <t>Acciaio soffiato all’ossigeno - Acciaio grezzo: acciai inossidabili e a elevata resistenza al calore prodotti con procedimenti diversi dai forni elettrici</t>
  </si>
  <si>
    <t>24.10.T1.22</t>
  </si>
  <si>
    <t>24.10.T1.32</t>
  </si>
  <si>
    <t>24.12.T1.42</t>
  </si>
  <si>
    <t>Ferromanganese</t>
  </si>
  <si>
    <t>Ferromanganese contenente, in peso, &gt; 2 % di carbonio, di granulometria &lt;= 5 mm e con un tenore, in peso, &gt; 65 % di manganese</t>
  </si>
  <si>
    <t>Altro ferromanganese contenente, in peso, &gt; 2 % di carbonio (escluso ferromanganese di granulometria &lt;= 5 mm e con un tenore, in peso, &gt; 65 % di manganese)</t>
  </si>
  <si>
    <t>24.10.12.10</t>
  </si>
  <si>
    <t>24.10.12.20</t>
  </si>
  <si>
    <t>Ferrosilicio</t>
  </si>
  <si>
    <t>Ferro-nichel</t>
  </si>
  <si>
    <t>Ferro-silicio-manganese</t>
  </si>
  <si>
    <t>24.10.12.25</t>
  </si>
  <si>
    <t>24.10.12.35</t>
  </si>
  <si>
    <t>Altro ferromanganese contenente, in peso, &lt;= 2 % di carbonio</t>
  </si>
  <si>
    <t>Ferrosilicio contenente, in peso, &gt; 55 % di silicio</t>
  </si>
  <si>
    <t>24.10.12.40</t>
  </si>
  <si>
    <t>24.10.12.45</t>
  </si>
  <si>
    <t>24.42</t>
  </si>
  <si>
    <t>Alluminio greggio, non legato (escluse polveri e pagliette)</t>
  </si>
  <si>
    <t>24.42.11.30</t>
  </si>
  <si>
    <t>24.42.11.53</t>
  </si>
  <si>
    <t>24.42.11.54</t>
  </si>
  <si>
    <t>Alluminio greggio, legato, forme primarie (escluse polveri e pagliette di alluminio)</t>
  </si>
  <si>
    <t>Alluminio greggio, legato (escluse polveri e pagliette di alluminio)</t>
  </si>
  <si>
    <t>24.43</t>
  </si>
  <si>
    <t>24.44</t>
  </si>
  <si>
    <t>24.42.12.00</t>
  </si>
  <si>
    <t>24.43.12.30</t>
  </si>
  <si>
    <t>24.43.12.50</t>
  </si>
  <si>
    <t>24.44.13.30</t>
  </si>
  <si>
    <t>Ossido di alluminio (escluso il corindone artificiale)</t>
  </si>
  <si>
    <t>Zinco greggio, non legato (esclusi zinco polverizzato, polveri e pagliette di zinco)</t>
  </si>
  <si>
    <t>Zinco greggio, legato (esclusi zinco polverizzato, polveri e pagliette di zinco)</t>
  </si>
  <si>
    <t>Rame raffinato, greggio, non legato (esclusi prodotti sinterizzati fucinati, estrusi o laminati)</t>
  </si>
  <si>
    <t>Rame greggio, raffinato</t>
  </si>
  <si>
    <t xml:space="preserve"> Prodotto</t>
  </si>
  <si>
    <t>Definizione dei prodotti inclusi</t>
  </si>
  <si>
    <t>Prodcom</t>
  </si>
  <si>
    <t>17.12.12.00/17.12.13.00/17.12.14.10/17.12.14.35/17.12.14.39/17.12.14.50/17.12.14.70</t>
  </si>
  <si>
    <t xml:space="preserve">Silicio </t>
  </si>
  <si>
    <t xml:space="preserve">Ferromanganese </t>
  </si>
  <si>
    <t xml:space="preserve">Ferromanganese  </t>
  </si>
  <si>
    <t>Definizione dei Prodotti Inclusi</t>
  </si>
  <si>
    <t>Prodotto</t>
  </si>
  <si>
    <t>Prodotti di raffineria</t>
  </si>
  <si>
    <t>Acciaio al carbonio da forni elettrici ad arco (EAF)</t>
  </si>
  <si>
    <t>Acciaio alto legato da EAF</t>
  </si>
  <si>
    <t>Getto di ghisa</t>
  </si>
  <si>
    <t>Nerofumo</t>
  </si>
  <si>
    <t>Miscela di prodotti di raffineria contenente oltre il 40 % di prodotti leggeri (benzina per motori, compresa la benzina avio, jet fuel del tipo benzina e altri oli di petrolio leggeri/preparati leggeri e cherosene, incluso il jet fuel di tipo cherosene e i gasoli), espressa in tonnellate ponderate di CO2 (CWT). Le raffinerie con altre miscele di prodotti non rientrano in questo parametro di riferimento.</t>
  </si>
  <si>
    <t>Acciaio contenente meno dell'8 % di elementi metallici di lega e impurità a livelli tali da limitare l'uso ad applicazioni per le quali non è richiesta un'elevata qualità di superficie e lavorabilità se non è soddisfatto nessuno dei criteri relativi al tenore di elementi metallici di lega e alla qualità dell'acciaio per l'acciaio alto legato. Espresso in tonnellate di acciaio grezzo di fusione secondaria da colata.</t>
  </si>
  <si>
    <t>Acciaio contenente 8 % o più di elementi metallici di lega o dove è richiesta un'elevata qualità di superficie e lavorabilità. Espresso in tonnellate di acciaio grezzo di fusione secondaria da colata.</t>
  </si>
  <si>
    <t>Ghisa allo stato fuso, espressa in tonnellate di ghisa liquida, legata, priva di scorie e pronta per la colata.</t>
  </si>
  <si>
    <t>Nerofumo di fornace, espresso in tonnellate di nerofumo di fornace, prodotto commerciabile, purezza superiore al 96 %. I prodotti gas black e lamp black non sono inclusi in questo parametro di riferimento.</t>
  </si>
  <si>
    <t>Idrogeno puro e miscele di idrogeno e monossido di carbonio aventi un tenore di idrogeno &gt;=60 % della frazione volumetrica del contenuto totale di idrogeno più il monossido di carbonio, sulla base dell'aggregazione di tutti i flussi di prodotti esportati dal sottoimpianto contenenti idrogeno e monossido di carbonio espresso come tonnellate di idrogeno puro al 100 %, come prodotto netto commerciabile.</t>
  </si>
  <si>
    <t>19.20</t>
  </si>
  <si>
    <t>20.11.11.50</t>
  </si>
  <si>
    <t>23.14.12.30</t>
  </si>
  <si>
    <t>20.16.40.15</t>
  </si>
  <si>
    <t>20.11.12.90</t>
  </si>
  <si>
    <t>NACE/Prodcom</t>
  </si>
  <si>
    <t>Codice NACE</t>
  </si>
  <si>
    <t>Indicare, nella Tabella 2 riportata di seguito, la produzione annua di altri prodotti fabbricati in ogni impianto sovvenzionato che NON sono oggetto del parametro di riferimento per l'efficienza del consumo di energia elettrica nel 2021</t>
  </si>
  <si>
    <t>Eventuali forme di finanziamento dell'Unione europea 2021 (Ex art.11)</t>
  </si>
  <si>
    <t>Aiuti di Stato 2021 (Ex art.11)</t>
  </si>
  <si>
    <t>17.12.73.35/17.12.73.37/17.12.73.60/17.12.73.75/17.12.73.79/17.12.76.00</t>
  </si>
  <si>
    <t>17.12.20.30/17.12.20.55/17.12.20.57/17.12.20.90</t>
  </si>
  <si>
    <t>17.12.33.00/17.12.34.00/17.12.35.20/17.12.35.40</t>
  </si>
  <si>
    <t>17.12.31.00/17.12.32.00/17.12.42.60/17.12.42.80/17.12.51.10/17.12.59.10</t>
  </si>
  <si>
    <t>17.12.75.00/17.12.77.55/17.12.77.59/17.12.78.20/17.12.78.50/17.12.79.53/17.12.79.55</t>
  </si>
  <si>
    <t>Acido solforico; oleum</t>
  </si>
  <si>
    <t>Silicio. Diverso da quello contenente, in peso, almeno il 99,99 % di silicio</t>
  </si>
  <si>
    <t>Silicio. Contenente, in peso, almeno il 99,99 % di silicio</t>
  </si>
  <si>
    <t>Silicio. Carburi di silicio, di costituzione chimica definita o no</t>
  </si>
  <si>
    <t>Acciaio soffiato all’ossigeno - legati</t>
  </si>
  <si>
    <t>Acciaio soffiato all’ossigeno - non legati</t>
  </si>
  <si>
    <t>Acciaio soffiato all’ossigeno - Inossidabili</t>
  </si>
  <si>
    <t>Alluminio primario, non legato</t>
  </si>
  <si>
    <t>Alluminio primario,legato</t>
  </si>
  <si>
    <t>Alluminio primario, legato forme primarie</t>
  </si>
  <si>
    <t>Zinco elettrolitico,non legato</t>
  </si>
  <si>
    <t>Zinco elettrolitico,legato</t>
  </si>
  <si>
    <t>1,485</t>
  </si>
  <si>
    <t>6,84</t>
  </si>
  <si>
    <t>Codici Nace presenti nell'Allegato I della Comunicazione  2020/C 317/04 (come modificatao da Comunicazione 2021/C 528/01)  per i prodotti  non presenti nell'allegato II   - Utilizzato nella compilazione del Foglio Aiuto 28.b</t>
  </si>
  <si>
    <t>Riferimento all'Allegato II  della Comunicazione  2020/C 317/04 (come modificatao da Comunicazione 2021/C 528/01)  - Utilizzato alla compilazione del Foglio Aiuto 28.a</t>
  </si>
  <si>
    <r>
      <rPr>
        <b/>
        <i/>
        <sz val="16"/>
        <rFont val="Times New Roman"/>
        <family val="1"/>
      </rPr>
      <t xml:space="preserve">Aiuto 28.a </t>
    </r>
    <r>
      <rPr>
        <b/>
        <sz val="16"/>
        <rFont val="Times New Roman"/>
        <family val="1"/>
      </rPr>
      <t xml:space="preserve">: Dati necessari al calcolo dell'aiuto per impianti che fabbricano  prodotti  indicati nella Tabella 1 dell'Allegato II della Comunicazione 2020/C  317/04, come modificato dalla Comunicazione 2021/C 528/01, a cui si applica la formula indicata al paragrafo 28 lettera a (Formula 28. a) della sezione 3.1  degli orientamenti ETS dopo il 2021
</t>
    </r>
    <r>
      <rPr>
        <b/>
        <sz val="16"/>
        <color rgb="FFFF0000"/>
        <rFont val="Times New Roman"/>
        <family val="1"/>
      </rPr>
      <t>*Riportare la produzione in tonnellate.</t>
    </r>
  </si>
  <si>
    <r>
      <rPr>
        <b/>
        <i/>
        <sz val="16"/>
        <rFont val="Times New Roman"/>
        <family val="1"/>
      </rPr>
      <t>Aiuto 28.b</t>
    </r>
    <r>
      <rPr>
        <b/>
        <sz val="16"/>
        <rFont val="Times New Roman"/>
        <family val="1"/>
      </rPr>
      <t xml:space="preserve">: Dati necessari per il calcolo dell'aiuto per impianti che fabbricano  prodotti oggetto dei Settori e dei Sottosettori indicati nell'Allegato I della Comunicazione 2020/C  317/04  ai quali non si applicano i parametri di riferimento per l'efficienza energetica elettrica di cui alla TAbella 1. dell'allegato II della Comunicazione 2021/C 528/01 e non si applicano i parametri per l'intercambiabilità (Formula 28. b: applicazione parametro di riferimento generico per l'efficenza energetica "EF") 
</t>
    </r>
    <r>
      <rPr>
        <b/>
        <sz val="16"/>
        <color rgb="FFFF0000"/>
        <rFont val="Times New Roman"/>
        <family val="1"/>
      </rPr>
      <t xml:space="preserve">*Riportare il consumo MWh. </t>
    </r>
    <r>
      <rPr>
        <b/>
        <sz val="16"/>
        <rFont val="Times New Roman"/>
        <family val="1"/>
      </rPr>
      <t xml:space="preserve"> </t>
    </r>
  </si>
  <si>
    <r>
      <t xml:space="preserve">Aiuto 28.a Intercambialità:  </t>
    </r>
    <r>
      <rPr>
        <b/>
        <sz val="16"/>
        <rFont val="Times New Roman"/>
        <family val="1"/>
      </rPr>
      <t xml:space="preserve">Dati necessari al calcolo dell'aiuto per impianti che fabbricano  prodotti di cui al punto 4 dell'art. 10 del "Decreto attuativo del fondo per la transizione energetica nel settore industriale- compenazione costi indiretti CO2" (Formula 28. a intercambiabilità) con riferimento ai prodotti inseriti nella sezione 2 dell’allegato I del regolamento delegato (UE) 2019/331 e che rientrano nei settori e sottosettori definiti nell'Allegato I delle nuove linee guita ETS dopo il 2021
</t>
    </r>
    <r>
      <rPr>
        <b/>
        <sz val="16"/>
        <color rgb="FFFF0000"/>
        <rFont val="Times New Roman"/>
        <family val="1"/>
      </rPr>
      <t>*Riportare la produzione in tonnellate.
*Riportare il consumo MWh.
*Emissioni dirette/indirette in tCO2</t>
    </r>
    <r>
      <rPr>
        <b/>
        <i/>
        <sz val="16"/>
        <rFont val="Times New Roman"/>
        <family val="1"/>
      </rPr>
      <t xml:space="preserve">
</t>
    </r>
  </si>
  <si>
    <t>Miscela di sostanze chimiche di elevato valore (HVC), espressa in tonnellate come massa totale di acetilene, etilene, propilene, butadiene, benzene e idrogeno esportata fuori del perimetro del cracker, esclusi gli HVC derivanti da cariche supplementari (idrogeno, etilene, altri HVC) con un tenore di etilene nella miscela totale di prodotti di almeno il 30 % della massa e un tenore di HVC, gas combustibile, buteni e idrocarburi liquidi pari almeno al 50 % della massa della miscela.</t>
  </si>
  <si>
    <t>Cracking con vapore</t>
  </si>
  <si>
    <t>tCO2/t di prodotto</t>
  </si>
  <si>
    <t>Pasta da carta recuperata disinchiostrata</t>
  </si>
  <si>
    <t>Pasta da carta recuperata</t>
  </si>
  <si>
    <t>Miscele di idrogeno e monossido di carbonio aventi un tenore di idrogeno &lt; 60 % della frazione volumetrica del contenuto totale di idrogeno più il monossido di carbonio, sulla base dell'aggregazione di tutti i flussi di prodotti esportati dal sottoimpianto interessato contenenti idrogeno e monossido di carbonio. Espressi in tonnellate di gas di sintesi riferito al 47 % del volume di idrogeno, come prodotto netto commerciabile.</t>
  </si>
  <si>
    <t>Gas di sintesi (syngas)</t>
  </si>
  <si>
    <r>
      <rPr>
        <sz val="14"/>
        <color theme="1"/>
        <rFont val="Times New Roman"/>
        <family val="1"/>
      </rPr>
      <t>Dati Impianti e Prodotti V1.1</t>
    </r>
    <r>
      <rPr>
        <sz val="12"/>
        <color theme="1"/>
        <rFont val="Times New Roman"/>
        <family val="1"/>
      </rPr>
      <t xml:space="preserve"> (aggiornamento del 28/07/2022)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</si>
</sst>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0.0000"/>
    <numFmt numFmtId="166" formatCode="0.0000"/>
    <numFmt numFmtId="167" formatCode="#,##0.00\ &quot;€&quot;"/>
    <numFmt numFmtId="168" formatCode="0.000"/>
    <numFmt numFmtId="169" formatCode="_-* #,##0.0000000_-;\-* #,##0.0000000_-;_-* &quot;-&quot;??_-;_-@_-"/>
    <numFmt numFmtId="170" formatCode="0.0000000000"/>
    <numFmt numFmtId="171" formatCode="0.00000"/>
  </numFmts>
  <fonts count="29" x14ac:knownFonts="1">
    <font>
      <sz val="11"/>
      <color theme="1"/>
      <name val="Calibri"/>
      <family val="2"/>
      <scheme val="minor"/>
    </font>
    <font>
      <sz val="11"/>
      <color theme="1"/>
      <name val="Calibri"/>
      <family val="2"/>
      <scheme val="minor"/>
    </font>
    <font>
      <sz val="12"/>
      <color theme="1"/>
      <name val="Times New Roman"/>
      <family val="1"/>
    </font>
    <font>
      <b/>
      <sz val="12"/>
      <color theme="0"/>
      <name val="Times New Roman"/>
      <family val="1"/>
    </font>
    <font>
      <sz val="11"/>
      <color theme="1"/>
      <name val="Times New Roman"/>
      <family val="1"/>
    </font>
    <font>
      <sz val="11"/>
      <name val="Times New Roman"/>
      <family val="1"/>
    </font>
    <font>
      <sz val="11"/>
      <color rgb="FF444444"/>
      <name val="Times New Roman"/>
      <family val="1"/>
    </font>
    <font>
      <sz val="9"/>
      <color rgb="FF444444"/>
      <name val="Times New Roman"/>
      <family val="1"/>
    </font>
    <font>
      <sz val="9"/>
      <color theme="1"/>
      <name val="Times New Roman"/>
      <family val="1"/>
    </font>
    <font>
      <b/>
      <sz val="11"/>
      <color theme="0"/>
      <name val="Times New Roman"/>
      <family val="1"/>
    </font>
    <font>
      <b/>
      <sz val="9"/>
      <color theme="1"/>
      <name val="Times New Roman"/>
      <family val="1"/>
    </font>
    <font>
      <b/>
      <sz val="16"/>
      <name val="Times New Roman"/>
      <family val="1"/>
    </font>
    <font>
      <b/>
      <sz val="11"/>
      <color theme="1"/>
      <name val="Times New Roman"/>
      <family val="1"/>
    </font>
    <font>
      <b/>
      <sz val="11"/>
      <name val="Times New Roman"/>
      <family val="1"/>
    </font>
    <font>
      <b/>
      <i/>
      <sz val="16"/>
      <name val="Times New Roman"/>
      <family val="1"/>
    </font>
    <font>
      <sz val="12"/>
      <color theme="0"/>
      <name val="Times New Roman"/>
      <family val="1"/>
    </font>
    <font>
      <b/>
      <sz val="11"/>
      <color rgb="FF444444"/>
      <name val="Times New Roman"/>
      <family val="1"/>
    </font>
    <font>
      <vertAlign val="subscript"/>
      <sz val="11"/>
      <color indexed="63"/>
      <name val="Times New Roman"/>
      <family val="1"/>
    </font>
    <font>
      <sz val="11"/>
      <color indexed="63"/>
      <name val="Times New Roman"/>
      <family val="1"/>
    </font>
    <font>
      <sz val="12"/>
      <color rgb="FF0A0101"/>
      <name val="Times New Roman"/>
      <family val="1"/>
    </font>
    <font>
      <b/>
      <sz val="48"/>
      <color theme="1"/>
      <name val="Times New Roman"/>
      <family val="1"/>
    </font>
    <font>
      <sz val="11"/>
      <name val="Times New Roman"/>
      <family val="1"/>
    </font>
    <font>
      <sz val="11"/>
      <color theme="1"/>
      <name val="Times New Roman"/>
      <family val="1"/>
    </font>
    <font>
      <b/>
      <sz val="12"/>
      <color theme="0"/>
      <name val="Times New Roman"/>
      <family val="1"/>
    </font>
    <font>
      <u/>
      <sz val="11"/>
      <color theme="1"/>
      <name val="Times New Roman"/>
      <family val="1"/>
    </font>
    <font>
      <b/>
      <sz val="16"/>
      <color rgb="FFFF0000"/>
      <name val="Times New Roman"/>
      <family val="1"/>
    </font>
    <font>
      <sz val="10"/>
      <color theme="1"/>
      <name val="Calibri"/>
      <family val="2"/>
      <scheme val="minor"/>
    </font>
    <font>
      <b/>
      <sz val="12"/>
      <color rgb="FFFF0000"/>
      <name val="Times New Roman"/>
      <family val="1"/>
    </font>
    <font>
      <sz val="14"/>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theme="4"/>
      </patternFill>
    </fill>
    <fill>
      <patternFill patternType="solid">
        <fgColor rgb="FF002060"/>
        <bgColor theme="4"/>
      </patternFill>
    </fill>
    <fill>
      <patternFill patternType="solid">
        <fgColor theme="0" tint="-0.34998626667073579"/>
        <bgColor indexed="64"/>
      </patternFill>
    </fill>
    <fill>
      <patternFill patternType="solid">
        <fgColor rgb="FF002060"/>
        <bgColor indexed="64"/>
      </patternFill>
    </fill>
    <fill>
      <patternFill patternType="solid">
        <fgColor theme="0"/>
        <bgColor theme="4"/>
      </patternFill>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thin">
        <color theme="1"/>
      </bottom>
      <diagonal/>
    </border>
    <border>
      <left style="medium">
        <color rgb="FF00000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style="thin">
        <color theme="4" tint="0.39997558519241921"/>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65">
    <xf numFmtId="0" fontId="0" fillId="0" borderId="0" xfId="0"/>
    <xf numFmtId="4" fontId="3" fillId="5" borderId="2" xfId="0" applyNumberFormat="1" applyFont="1" applyFill="1" applyBorder="1" applyAlignment="1" applyProtection="1">
      <alignment horizontal="center" vertical="center" wrapText="1"/>
      <protection hidden="1"/>
    </xf>
    <xf numFmtId="0" fontId="3" fillId="5"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0" xfId="0" applyFont="1" applyFill="1"/>
    <xf numFmtId="0" fontId="8" fillId="2" borderId="0" xfId="0" applyFont="1" applyFill="1"/>
    <xf numFmtId="0" fontId="9" fillId="5" borderId="11" xfId="0" applyFont="1" applyFill="1" applyBorder="1" applyAlignment="1">
      <alignment horizontal="center" vertical="center" wrapText="1"/>
    </xf>
    <xf numFmtId="4" fontId="10" fillId="3" borderId="3" xfId="1" applyNumberFormat="1" applyFont="1" applyFill="1" applyBorder="1" applyAlignment="1">
      <alignment vertical="center"/>
    </xf>
    <xf numFmtId="0" fontId="4" fillId="2" borderId="0" xfId="0" applyFont="1" applyFill="1" applyAlignment="1">
      <alignment vertical="center"/>
    </xf>
    <xf numFmtId="165" fontId="4" fillId="9" borderId="7" xfId="0" applyNumberFormat="1" applyFont="1" applyFill="1" applyBorder="1" applyAlignment="1" applyProtection="1">
      <alignment horizontal="center" vertical="center"/>
      <protection hidden="1"/>
    </xf>
    <xf numFmtId="0" fontId="4" fillId="2" borderId="0" xfId="0" applyFont="1" applyFill="1" applyAlignment="1">
      <alignment horizontal="center" vertical="center"/>
    </xf>
    <xf numFmtId="4" fontId="4" fillId="2" borderId="0" xfId="0" applyNumberFormat="1" applyFont="1" applyFill="1" applyAlignment="1">
      <alignment horizontal="center" vertical="center"/>
    </xf>
    <xf numFmtId="167" fontId="11" fillId="2" borderId="3" xfId="0" applyNumberFormat="1" applyFont="1" applyFill="1" applyBorder="1" applyAlignment="1" applyProtection="1">
      <alignment horizontal="center" vertical="center"/>
      <protection hidden="1"/>
    </xf>
    <xf numFmtId="4" fontId="4" fillId="2" borderId="0" xfId="0" applyNumberFormat="1" applyFont="1" applyFill="1" applyAlignment="1" applyProtection="1">
      <alignment horizontal="center" vertical="center"/>
      <protection hidden="1"/>
    </xf>
    <xf numFmtId="0" fontId="3" fillId="5" borderId="3" xfId="0" applyFont="1" applyFill="1" applyBorder="1" applyAlignment="1" applyProtection="1">
      <alignment horizontal="center" vertical="center"/>
    </xf>
    <xf numFmtId="0" fontId="3" fillId="5" borderId="3"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wrapText="1"/>
    </xf>
    <xf numFmtId="0" fontId="5" fillId="9" borderId="3" xfId="0" applyFont="1" applyFill="1" applyBorder="1" applyAlignment="1" applyProtection="1">
      <alignment horizontal="center" vertical="center" wrapText="1"/>
      <protection hidden="1"/>
    </xf>
    <xf numFmtId="4" fontId="5" fillId="2" borderId="3" xfId="0" applyNumberFormat="1" applyFont="1" applyFill="1" applyBorder="1" applyAlignment="1" applyProtection="1">
      <alignment horizontal="center" vertical="center"/>
      <protection locked="0"/>
    </xf>
    <xf numFmtId="4" fontId="12" fillId="9" borderId="7" xfId="0" applyNumberFormat="1" applyFont="1" applyFill="1" applyBorder="1" applyAlignment="1" applyProtection="1">
      <alignment horizontal="center" vertical="center"/>
      <protection hidden="1"/>
    </xf>
    <xf numFmtId="164" fontId="4" fillId="2" borderId="3" xfId="1"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wrapText="1"/>
    </xf>
    <xf numFmtId="0" fontId="5" fillId="2" borderId="0" xfId="0" applyFont="1" applyFill="1"/>
    <xf numFmtId="4" fontId="4" fillId="2" borderId="0" xfId="0" applyNumberFormat="1" applyFont="1" applyFill="1" applyProtection="1">
      <protection hidden="1"/>
    </xf>
    <xf numFmtId="4" fontId="4" fillId="2" borderId="0" xfId="0" applyNumberFormat="1" applyFont="1" applyFill="1"/>
    <xf numFmtId="0" fontId="4" fillId="2" borderId="0" xfId="0" applyFont="1" applyFill="1" applyBorder="1"/>
    <xf numFmtId="4" fontId="2" fillId="2" borderId="0" xfId="0" applyNumberFormat="1" applyFont="1" applyFill="1" applyProtection="1">
      <protection hidden="1"/>
    </xf>
    <xf numFmtId="4" fontId="2" fillId="2" borderId="0" xfId="0" applyNumberFormat="1" applyFont="1" applyFill="1"/>
    <xf numFmtId="0" fontId="9" fillId="9" borderId="3" xfId="0" applyFont="1" applyFill="1" applyBorder="1" applyAlignment="1">
      <alignment horizontal="center" vertical="center"/>
    </xf>
    <xf numFmtId="0" fontId="13" fillId="2" borderId="3" xfId="0" applyFont="1" applyFill="1" applyBorder="1" applyAlignment="1">
      <alignment horizontal="right" vertical="center"/>
    </xf>
    <xf numFmtId="0" fontId="15" fillId="7" borderId="3" xfId="0" applyFont="1" applyFill="1" applyBorder="1" applyAlignment="1" applyProtection="1">
      <alignment horizontal="center" vertical="center" wrapText="1"/>
      <protection hidden="1"/>
    </xf>
    <xf numFmtId="2" fontId="15" fillId="7" borderId="3" xfId="0" applyNumberFormat="1"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locked="0"/>
    </xf>
    <xf numFmtId="0" fontId="4" fillId="2" borderId="0" xfId="0" applyFont="1" applyFill="1" applyAlignment="1">
      <alignment horizontal="center"/>
    </xf>
    <xf numFmtId="0" fontId="9" fillId="5" borderId="3" xfId="0" applyFont="1" applyFill="1" applyBorder="1" applyAlignment="1">
      <alignment horizontal="center"/>
    </xf>
    <xf numFmtId="0" fontId="9" fillId="5" borderId="10"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3" fillId="4" borderId="3" xfId="0"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4" fillId="2" borderId="13" xfId="0" applyFont="1" applyFill="1" applyBorder="1"/>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9" xfId="0" applyFont="1" applyFill="1" applyBorder="1" applyAlignment="1">
      <alignment horizontal="center" vertical="center"/>
    </xf>
    <xf numFmtId="0" fontId="19" fillId="2" borderId="0" xfId="0" applyFont="1" applyFill="1"/>
    <xf numFmtId="0" fontId="20" fillId="2" borderId="8" xfId="0" applyFont="1" applyFill="1" applyBorder="1" applyAlignment="1">
      <alignment horizontal="center" vertical="center"/>
    </xf>
    <xf numFmtId="0" fontId="20" fillId="2" borderId="0" xfId="0" applyFont="1" applyFill="1" applyBorder="1" applyAlignment="1">
      <alignment horizontal="center" vertical="center"/>
    </xf>
    <xf numFmtId="0" fontId="15" fillId="7" borderId="3" xfId="0" applyFont="1" applyFill="1" applyBorder="1" applyAlignment="1">
      <alignment horizontal="center" vertical="center" wrapText="1"/>
    </xf>
    <xf numFmtId="2" fontId="4" fillId="2" borderId="0" xfId="0" applyNumberFormat="1" applyFont="1" applyFill="1"/>
    <xf numFmtId="0" fontId="14" fillId="2" borderId="0" xfId="0" applyFont="1" applyFill="1" applyBorder="1" applyAlignment="1">
      <alignment horizontal="left" vertical="center" wrapText="1"/>
    </xf>
    <xf numFmtId="0" fontId="3" fillId="7" borderId="9" xfId="0" applyFont="1" applyFill="1" applyBorder="1" applyAlignment="1">
      <alignment horizontal="center" vertical="center" wrapText="1"/>
    </xf>
    <xf numFmtId="0" fontId="4"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locked="0"/>
    </xf>
    <xf numFmtId="0" fontId="4" fillId="2" borderId="0" xfId="0" applyFont="1" applyFill="1" applyAlignment="1">
      <alignment horizontal="center" vertical="center" wrapText="1"/>
    </xf>
    <xf numFmtId="2" fontId="4" fillId="2" borderId="0" xfId="0" applyNumberFormat="1" applyFont="1" applyFill="1" applyAlignment="1">
      <alignment horizontal="center" vertical="center"/>
    </xf>
    <xf numFmtId="0" fontId="9" fillId="5" borderId="3" xfId="0" applyFont="1" applyFill="1" applyBorder="1" applyAlignment="1">
      <alignment horizontal="center" vertical="center"/>
    </xf>
    <xf numFmtId="0" fontId="6" fillId="2" borderId="12" xfId="0" applyFont="1" applyFill="1" applyBorder="1" applyAlignment="1">
      <alignment horizontal="left" vertical="center" wrapText="1"/>
    </xf>
    <xf numFmtId="0" fontId="21" fillId="2" borderId="3"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wrapText="1"/>
      <protection hidden="1"/>
    </xf>
    <xf numFmtId="166" fontId="4" fillId="6" borderId="3" xfId="0" applyNumberFormat="1" applyFont="1" applyFill="1" applyBorder="1" applyAlignment="1" applyProtection="1">
      <alignment horizontal="center" vertical="center"/>
      <protection hidden="1"/>
    </xf>
    <xf numFmtId="2" fontId="4" fillId="6" borderId="3" xfId="1" applyNumberFormat="1" applyFont="1" applyFill="1" applyBorder="1" applyAlignment="1" applyProtection="1">
      <alignment horizontal="center" vertical="center"/>
      <protection hidden="1"/>
    </xf>
    <xf numFmtId="4" fontId="4" fillId="6" borderId="3" xfId="0" applyNumberFormat="1" applyFont="1" applyFill="1" applyBorder="1" applyAlignment="1" applyProtection="1">
      <alignment horizontal="center" vertical="center"/>
      <protection hidden="1"/>
    </xf>
    <xf numFmtId="0" fontId="9" fillId="5" borderId="3" xfId="0" applyFont="1" applyFill="1" applyBorder="1" applyAlignment="1" applyProtection="1">
      <alignment horizontal="center" vertical="center"/>
    </xf>
    <xf numFmtId="0" fontId="9" fillId="5" borderId="3" xfId="0" applyFont="1" applyFill="1" applyBorder="1" applyAlignment="1" applyProtection="1">
      <alignment horizontal="center" vertical="center" wrapText="1"/>
    </xf>
    <xf numFmtId="49" fontId="6" fillId="2" borderId="3" xfId="0" applyNumberFormat="1" applyFont="1" applyFill="1" applyBorder="1" applyAlignment="1">
      <alignment horizontal="center" vertical="center" wrapText="1"/>
    </xf>
    <xf numFmtId="49" fontId="6" fillId="2" borderId="3" xfId="0" applyNumberFormat="1" applyFont="1" applyFill="1" applyBorder="1" applyAlignment="1">
      <alignment horizontal="left" vertical="center" wrapText="1"/>
    </xf>
    <xf numFmtId="0" fontId="9" fillId="5" borderId="3" xfId="0" applyFont="1" applyFill="1" applyBorder="1" applyAlignment="1">
      <alignment horizontal="center" vertical="center" wrapText="1"/>
    </xf>
    <xf numFmtId="0" fontId="3" fillId="5" borderId="20" xfId="0" applyFont="1" applyFill="1" applyBorder="1" applyAlignment="1">
      <alignment horizontal="center" vertical="center"/>
    </xf>
    <xf numFmtId="165" fontId="4" fillId="2" borderId="21" xfId="0" applyNumberFormat="1" applyFont="1" applyFill="1" applyBorder="1" applyAlignment="1" applyProtection="1">
      <alignment horizontal="center" vertical="center"/>
      <protection locked="0"/>
    </xf>
    <xf numFmtId="165" fontId="4" fillId="2" borderId="3" xfId="0" applyNumberFormat="1" applyFont="1" applyFill="1" applyBorder="1" applyAlignment="1" applyProtection="1">
      <alignment horizontal="center" vertical="center"/>
      <protection locked="0"/>
    </xf>
    <xf numFmtId="4" fontId="4" fillId="2" borderId="3" xfId="0" applyNumberFormat="1" applyFont="1" applyFill="1" applyBorder="1" applyAlignment="1" applyProtection="1">
      <alignment horizontal="center" vertical="center"/>
      <protection locked="0"/>
    </xf>
    <xf numFmtId="0" fontId="4" fillId="2" borderId="0" xfId="0" applyFont="1" applyFill="1" applyProtection="1">
      <protection locked="0"/>
    </xf>
    <xf numFmtId="0" fontId="4" fillId="2" borderId="3" xfId="0" applyFont="1" applyFill="1" applyBorder="1" applyProtection="1">
      <protection locked="0"/>
    </xf>
    <xf numFmtId="0" fontId="23" fillId="5" borderId="3" xfId="0" applyFont="1" applyFill="1" applyBorder="1" applyAlignment="1">
      <alignment horizontal="center" vertical="center" wrapText="1"/>
    </xf>
    <xf numFmtId="0" fontId="23" fillId="5" borderId="5" xfId="0" applyFont="1" applyFill="1" applyBorder="1" applyAlignment="1">
      <alignment horizontal="center" vertical="center" wrapText="1"/>
    </xf>
    <xf numFmtId="4" fontId="23" fillId="5" borderId="2" xfId="0" applyNumberFormat="1" applyFont="1" applyFill="1" applyBorder="1" applyAlignment="1" applyProtection="1">
      <alignment horizontal="center" vertical="center" wrapText="1"/>
      <protection hidden="1"/>
    </xf>
    <xf numFmtId="0" fontId="9" fillId="5" borderId="3" xfId="0" applyFont="1" applyFill="1" applyBorder="1" applyAlignment="1">
      <alignment horizontal="center" vertical="center" wrapText="1"/>
    </xf>
    <xf numFmtId="2" fontId="4" fillId="2" borderId="3" xfId="0" applyNumberFormat="1" applyFont="1" applyFill="1" applyBorder="1" applyAlignment="1" applyProtection="1">
      <alignment horizontal="center" vertical="center"/>
      <protection locked="0"/>
    </xf>
    <xf numFmtId="43" fontId="4" fillId="6" borderId="3" xfId="1" applyNumberFormat="1" applyFont="1" applyFill="1" applyBorder="1" applyAlignment="1" applyProtection="1">
      <alignment horizontal="center" vertical="center"/>
      <protection hidden="1"/>
    </xf>
    <xf numFmtId="43" fontId="4" fillId="2" borderId="3" xfId="1" applyNumberFormat="1" applyFont="1" applyFill="1" applyBorder="1" applyAlignment="1" applyProtection="1">
      <alignment horizontal="center" vertical="center"/>
      <protection locked="0"/>
    </xf>
    <xf numFmtId="0" fontId="9"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166" fontId="4" fillId="6" borderId="3" xfId="0" applyNumberFormat="1" applyFont="1" applyFill="1" applyBorder="1" applyAlignment="1" applyProtection="1">
      <alignment horizontal="center" vertical="center" wrapText="1"/>
      <protection hidden="1"/>
    </xf>
    <xf numFmtId="169" fontId="4" fillId="6" borderId="3" xfId="1" applyNumberFormat="1" applyFont="1" applyFill="1" applyBorder="1" applyAlignment="1" applyProtection="1">
      <alignment horizontal="center" vertical="center"/>
      <protection hidden="1"/>
    </xf>
    <xf numFmtId="170" fontId="4" fillId="6" borderId="3" xfId="1" applyNumberFormat="1" applyFont="1" applyFill="1" applyBorder="1" applyAlignment="1" applyProtection="1">
      <alignment horizontal="center" vertical="center"/>
      <protection hidden="1"/>
    </xf>
    <xf numFmtId="167" fontId="0" fillId="2" borderId="3" xfId="0" applyNumberFormat="1"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protection locked="0"/>
    </xf>
    <xf numFmtId="0" fontId="12" fillId="2" borderId="3" xfId="0" applyFont="1" applyFill="1" applyBorder="1" applyAlignment="1" applyProtection="1">
      <alignment horizontal="center"/>
      <protection locked="0"/>
    </xf>
    <xf numFmtId="0" fontId="4" fillId="2" borderId="3" xfId="0" applyFont="1" applyFill="1" applyBorder="1" applyAlignment="1" applyProtection="1">
      <alignment vertical="center"/>
      <protection locked="0"/>
    </xf>
    <xf numFmtId="49" fontId="4" fillId="2" borderId="3" xfId="0" applyNumberFormat="1" applyFont="1" applyFill="1" applyBorder="1" applyAlignment="1" applyProtection="1">
      <alignment horizontal="center" vertical="center"/>
      <protection locked="0"/>
    </xf>
    <xf numFmtId="0" fontId="4" fillId="2" borderId="7" xfId="0" applyFont="1" applyFill="1" applyBorder="1" applyProtection="1">
      <protection locked="0"/>
    </xf>
    <xf numFmtId="0" fontId="24" fillId="2" borderId="0" xfId="0" applyFont="1" applyFill="1"/>
    <xf numFmtId="4" fontId="24" fillId="2" borderId="0" xfId="0" applyNumberFormat="1" applyFont="1" applyFill="1" applyAlignment="1">
      <alignment horizontal="center" vertical="center"/>
    </xf>
    <xf numFmtId="0" fontId="3" fillId="5" borderId="5" xfId="0" applyFont="1" applyFill="1" applyBorder="1" applyAlignment="1">
      <alignment horizontal="center" vertical="center" wrapText="1"/>
    </xf>
    <xf numFmtId="0" fontId="9" fillId="5" borderId="3" xfId="0" applyFont="1" applyFill="1" applyBorder="1" applyAlignment="1">
      <alignment horizontal="center" vertical="center"/>
    </xf>
    <xf numFmtId="0" fontId="16" fillId="11" borderId="3" xfId="0"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26" fillId="0" borderId="3" xfId="0" applyFont="1" applyBorder="1" applyAlignment="1">
      <alignment vertical="center" wrapText="1"/>
    </xf>
    <xf numFmtId="0" fontId="6" fillId="2" borderId="3" xfId="0" applyFont="1" applyFill="1" applyBorder="1" applyAlignment="1">
      <alignment horizontal="left" vertical="top" wrapText="1"/>
    </xf>
    <xf numFmtId="164" fontId="4" fillId="2" borderId="3" xfId="1" applyNumberFormat="1" applyFont="1" applyFill="1" applyBorder="1" applyAlignment="1" applyProtection="1">
      <alignment horizontal="center" vertical="center" wrapText="1"/>
      <protection locked="0"/>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5" fillId="9" borderId="3" xfId="0" applyNumberFormat="1" applyFont="1" applyFill="1" applyBorder="1" applyAlignment="1" applyProtection="1">
      <alignment horizontal="center" vertical="center" wrapText="1"/>
      <protection hidden="1"/>
    </xf>
    <xf numFmtId="165" fontId="5" fillId="9" borderId="7" xfId="0" applyNumberFormat="1" applyFont="1" applyFill="1" applyBorder="1" applyAlignment="1" applyProtection="1">
      <alignment horizontal="center" vertical="center"/>
      <protection hidden="1"/>
    </xf>
    <xf numFmtId="0" fontId="4" fillId="6" borderId="3" xfId="0" applyNumberFormat="1" applyFont="1" applyFill="1" applyBorder="1" applyAlignment="1" applyProtection="1">
      <alignment horizontal="center" vertical="center" wrapText="1"/>
      <protection hidden="1"/>
    </xf>
    <xf numFmtId="164" fontId="4" fillId="6" borderId="3" xfId="1" applyNumberFormat="1" applyFont="1" applyFill="1" applyBorder="1" applyAlignment="1" applyProtection="1">
      <alignment horizontal="center" vertical="center"/>
      <protection hidden="1"/>
    </xf>
    <xf numFmtId="0" fontId="16" fillId="12"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0" xfId="0" applyFont="1" applyFill="1" applyBorder="1" applyAlignment="1">
      <alignment horizontal="center" vertical="center"/>
    </xf>
    <xf numFmtId="0" fontId="9" fillId="8" borderId="0" xfId="0" applyFont="1" applyFill="1" applyBorder="1" applyAlignment="1">
      <alignment horizontal="center"/>
    </xf>
    <xf numFmtId="0" fontId="16"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27" fillId="8" borderId="0" xfId="0" applyFont="1" applyFill="1" applyBorder="1" applyAlignment="1" applyProtection="1">
      <alignment horizontal="center" vertical="center" wrapText="1"/>
    </xf>
    <xf numFmtId="4" fontId="4" fillId="2" borderId="0" xfId="0" applyNumberFormat="1" applyFont="1" applyFill="1" applyBorder="1" applyAlignment="1" applyProtection="1">
      <alignment horizontal="center" vertical="center" wrapText="1"/>
      <protection locked="0"/>
    </xf>
    <xf numFmtId="4" fontId="4" fillId="2" borderId="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6" fillId="2" borderId="3" xfId="0" applyNumberFormat="1" applyFont="1" applyFill="1" applyBorder="1" applyAlignment="1">
      <alignment horizontal="center" vertical="center" wrapText="1"/>
    </xf>
    <xf numFmtId="49" fontId="0" fillId="0" borderId="3" xfId="0" applyNumberFormat="1" applyBorder="1" applyAlignment="1">
      <alignment vertical="center"/>
    </xf>
    <xf numFmtId="0" fontId="11" fillId="8" borderId="0" xfId="0" applyFont="1" applyFill="1" applyBorder="1" applyAlignment="1">
      <alignment horizontal="left" vertical="center" wrapText="1"/>
    </xf>
    <xf numFmtId="4" fontId="4" fillId="2" borderId="0" xfId="0" applyNumberFormat="1" applyFont="1" applyFill="1" applyBorder="1" applyAlignment="1">
      <alignment horizontal="center" vertical="center"/>
    </xf>
    <xf numFmtId="12" fontId="4" fillId="9" borderId="3" xfId="0" applyNumberFormat="1" applyFont="1" applyFill="1" applyBorder="1" applyAlignment="1" applyProtection="1">
      <alignment vertical="center"/>
    </xf>
    <xf numFmtId="0" fontId="3" fillId="5" borderId="2" xfId="0" applyFont="1" applyFill="1" applyBorder="1" applyAlignment="1" applyProtection="1">
      <alignment horizontal="center" vertical="center"/>
      <protection locked="0"/>
    </xf>
    <xf numFmtId="4" fontId="5" fillId="2" borderId="7" xfId="0" applyNumberFormat="1" applyFont="1" applyFill="1" applyBorder="1" applyAlignment="1" applyProtection="1">
      <alignment horizontal="center" vertical="center"/>
      <protection locked="0"/>
    </xf>
    <xf numFmtId="49" fontId="6" fillId="2" borderId="9" xfId="0" applyNumberFormat="1" applyFont="1" applyFill="1" applyBorder="1" applyAlignment="1">
      <alignment horizontal="center" vertical="center" wrapText="1"/>
    </xf>
    <xf numFmtId="167" fontId="12" fillId="10" borderId="7" xfId="0" applyNumberFormat="1" applyFont="1" applyFill="1" applyBorder="1" applyAlignment="1" applyProtection="1">
      <alignment horizontal="center"/>
      <protection hidden="1"/>
    </xf>
    <xf numFmtId="0" fontId="2" fillId="2" borderId="0" xfId="0" applyFont="1" applyFill="1"/>
    <xf numFmtId="0" fontId="22" fillId="6" borderId="3" xfId="0" applyNumberFormat="1" applyFont="1" applyFill="1" applyBorder="1" applyAlignment="1" applyProtection="1">
      <alignment horizontal="center" vertical="center" wrapText="1"/>
      <protection hidden="1"/>
    </xf>
    <xf numFmtId="168" fontId="5" fillId="6" borderId="3" xfId="0" applyNumberFormat="1"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171" fontId="5" fillId="6" borderId="3" xfId="0" applyNumberFormat="1" applyFont="1" applyFill="1" applyBorder="1" applyAlignment="1" applyProtection="1">
      <alignment horizontal="center" vertical="center" wrapText="1"/>
      <protection hidden="1"/>
    </xf>
    <xf numFmtId="0" fontId="5" fillId="6" borderId="3" xfId="0" applyNumberFormat="1" applyFont="1" applyFill="1" applyBorder="1" applyAlignment="1" applyProtection="1">
      <alignment horizontal="center" vertical="center" wrapText="1"/>
      <protection hidden="1"/>
    </xf>
    <xf numFmtId="171" fontId="13" fillId="6" borderId="3" xfId="1" applyNumberFormat="1" applyFont="1" applyFill="1" applyBorder="1" applyAlignment="1" applyProtection="1">
      <alignment horizontal="center" vertical="center" wrapText="1"/>
      <protection hidden="1"/>
    </xf>
    <xf numFmtId="4" fontId="12" fillId="6" borderId="2" xfId="1" applyNumberFormat="1" applyFont="1" applyFill="1" applyBorder="1" applyAlignment="1" applyProtection="1">
      <alignment horizontal="center" vertical="center"/>
      <protection hidden="1"/>
    </xf>
    <xf numFmtId="4" fontId="12" fillId="6" borderId="2" xfId="1" applyNumberFormat="1" applyFont="1" applyFill="1" applyBorder="1" applyAlignment="1" applyProtection="1">
      <alignment horizontal="center" vertical="center" wrapText="1"/>
      <protection hidden="1"/>
    </xf>
    <xf numFmtId="0" fontId="11" fillId="8" borderId="8" xfId="0" applyFont="1" applyFill="1" applyBorder="1" applyAlignment="1" applyProtection="1">
      <alignment horizontal="left" vertical="center" wrapText="1"/>
    </xf>
    <xf numFmtId="0" fontId="11" fillId="8" borderId="0" xfId="0" applyFont="1" applyFill="1" applyBorder="1" applyAlignment="1" applyProtection="1">
      <alignment horizontal="left" vertical="center" wrapText="1"/>
    </xf>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11" fillId="8" borderId="8"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3" xfId="0" applyFont="1" applyFill="1" applyBorder="1" applyAlignment="1">
      <alignment horizontal="center" wrapText="1"/>
    </xf>
    <xf numFmtId="0" fontId="9" fillId="5" borderId="1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4" xfId="0" applyFont="1" applyFill="1" applyBorder="1" applyAlignment="1">
      <alignment horizontal="center" vertical="center" wrapText="1"/>
    </xf>
  </cellXfs>
  <cellStyles count="2">
    <cellStyle name="Migliaia" xfId="1" builtinId="3"/>
    <cellStyle name="Normale" xfId="0" builtinId="0"/>
  </cellStyles>
  <dxfs count="97">
    <dxf>
      <font>
        <b val="0"/>
        <i val="0"/>
        <strike val="0"/>
        <condense val="0"/>
        <extend val="0"/>
        <outline val="0"/>
        <shadow val="0"/>
        <u val="none"/>
        <vertAlign val="baseline"/>
        <sz val="11"/>
        <color rgb="FF444444"/>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444444"/>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444444"/>
        <name val="Times New Roman"/>
        <scheme val="none"/>
      </font>
      <fill>
        <patternFill patternType="solid">
          <fgColor indexed="64"/>
          <bgColor theme="0"/>
        </patternFill>
      </fill>
      <alignment horizontal="center" vertical="center" textRotation="0" wrapText="1" indent="0" justifyLastLine="0" shrinkToFit="0" readingOrder="0"/>
    </dxf>
    <dxf>
      <border outline="0">
        <bottom style="thin">
          <color indexed="64"/>
        </bottom>
      </border>
    </dxf>
    <dxf>
      <font>
        <i val="0"/>
        <strike val="0"/>
        <outline val="0"/>
        <shadow val="0"/>
        <u val="none"/>
        <vertAlign val="baseline"/>
        <sz val="11"/>
        <color theme="0"/>
        <name val="Times New Roman"/>
        <scheme val="none"/>
      </font>
      <fill>
        <patternFill patternType="solid">
          <fgColor theme="4"/>
          <bgColor rgb="FF00206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444444"/>
        <name val="Times New Roman"/>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444444"/>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444444"/>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444444"/>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444444"/>
        <name val="Times New Roman"/>
        <scheme val="none"/>
      </font>
      <fill>
        <patternFill patternType="solid">
          <fgColor indexed="64"/>
          <bgColor theme="0"/>
        </patternFill>
      </fill>
      <alignment horizontal="center"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Times New Roman"/>
        <scheme val="none"/>
      </font>
      <fill>
        <patternFill patternType="solid">
          <fgColor theme="4"/>
          <bgColor rgb="FF002060"/>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name val="Times New Roman"/>
        <scheme val="none"/>
      </font>
      <numFmt numFmtId="4" formatCode="#,##0.00"/>
      <fill>
        <patternFill patternType="solid">
          <fgColor indexed="64"/>
          <bgColor theme="0" tint="-0.34998626667073579"/>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1"/>
        <color theme="1"/>
        <name val="Times New Roman"/>
        <scheme val="none"/>
      </font>
      <numFmt numFmtId="4" formatCode="#,##0.00"/>
      <fill>
        <patternFill patternType="solid">
          <fgColor indexed="64"/>
          <bgColor theme="0" tint="-0.34998626667073579"/>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Times New Roman"/>
        <scheme val="none"/>
      </font>
      <numFmt numFmtId="2" formatCode="0.00"/>
      <fill>
        <patternFill patternType="solid">
          <fgColor indexed="64"/>
          <bgColor theme="0" tint="-0.34998626667073579"/>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1"/>
        <color theme="1"/>
        <name val="Times New Roman"/>
        <scheme val="none"/>
      </font>
      <numFmt numFmtId="35" formatCode="_-* #,##0.00_-;\-* #,##0.00_-;_-* &quot;-&quot;??_-;_-@_-"/>
      <fill>
        <patternFill patternType="solid">
          <fgColor indexed="64"/>
          <bgColor theme="0" tint="-0.34998626667073579"/>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1"/>
        <color theme="1"/>
        <name val="Times New Roman"/>
        <scheme val="none"/>
      </font>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Times New Roman"/>
        <scheme val="none"/>
      </font>
      <fill>
        <patternFill patternType="solid">
          <fgColor indexed="64"/>
          <bgColor theme="0"/>
        </patternFill>
      </fill>
      <alignment horizontal="center" vertical="center" textRotation="0" indent="0" justifyLastLine="0" shrinkToFit="0" readingOrder="0"/>
      <border outline="0">
        <left style="thin">
          <color indexed="64"/>
        </left>
        <right style="thin">
          <color indexed="64"/>
        </right>
      </border>
      <protection locked="0" hidden="0"/>
    </dxf>
    <dxf>
      <font>
        <strike val="0"/>
        <outline val="0"/>
        <shadow val="0"/>
        <u val="none"/>
        <vertAlign val="baseline"/>
        <sz val="11"/>
        <name val="Times New Roman"/>
        <scheme val="none"/>
      </font>
      <fill>
        <patternFill patternType="solid">
          <fgColor indexed="64"/>
          <bgColor theme="0"/>
        </patternFill>
      </fill>
      <alignment horizontal="center" vertical="center" textRotation="0" indent="0" justifyLastLine="0" shrinkToFit="0" readingOrder="0"/>
      <border outline="0">
        <left style="thin">
          <color indexed="64"/>
        </left>
        <right style="thin">
          <color indexed="64"/>
        </right>
      </border>
      <protection locked="0" hidden="0"/>
    </dxf>
    <dxf>
      <font>
        <strike val="0"/>
        <outline val="0"/>
        <shadow val="0"/>
        <u val="none"/>
        <vertAlign val="baseline"/>
        <sz val="11"/>
        <name val="Times New Roman"/>
        <scheme val="none"/>
      </font>
      <numFmt numFmtId="166" formatCode="0.0000"/>
      <fill>
        <patternFill patternType="solid">
          <fgColor indexed="64"/>
          <bgColor theme="0" tint="-0.34998626667073579"/>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Times New Roman"/>
        <scheme val="none"/>
      </font>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Times New Roman"/>
        <scheme val="none"/>
      </font>
      <fill>
        <patternFill>
          <bgColor theme="0"/>
        </patternFill>
      </fill>
      <alignment horizontal="center" vertical="center" textRotation="0" indent="0" justifyLastLine="0" shrinkToFit="0" readingOrder="0"/>
    </dxf>
    <dxf>
      <font>
        <b/>
        <i/>
        <strike val="0"/>
        <condense val="0"/>
        <extend val="0"/>
        <outline val="0"/>
        <shadow val="0"/>
        <u val="none"/>
        <vertAlign val="baseline"/>
        <sz val="11"/>
        <color theme="0"/>
        <name val="Times New Roman"/>
        <scheme val="none"/>
      </font>
      <fill>
        <patternFill patternType="solid">
          <fgColor theme="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
      <font>
        <strike val="0"/>
        <outline val="0"/>
        <shadow val="0"/>
        <u val="none"/>
        <vertAlign val="baseline"/>
        <sz val="11"/>
        <name val="Times New Roman"/>
        <scheme val="none"/>
      </font>
      <numFmt numFmtId="4" formatCode="#,##0.00"/>
      <fill>
        <patternFill patternType="solid">
          <fgColor indexed="64"/>
          <bgColor theme="0" tint="-0.499984740745262"/>
        </patternFill>
      </fill>
      <alignment horizontal="center" vertical="center" textRotation="0" indent="0" justifyLastLine="0" shrinkToFit="0" readingOrder="0"/>
      <border>
        <left style="thin">
          <color indexed="64"/>
        </left>
      </border>
      <protection locked="1" hidden="1"/>
    </dxf>
    <dxf>
      <font>
        <b val="0"/>
        <i val="0"/>
        <strike val="0"/>
        <condense val="0"/>
        <extend val="0"/>
        <outline val="0"/>
        <shadow val="0"/>
        <u val="none"/>
        <vertAlign val="baseline"/>
        <sz val="11"/>
        <color auto="1"/>
        <name val="Times New Roman"/>
        <scheme val="none"/>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4"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Times New Roman"/>
        <scheme val="none"/>
      </font>
      <numFmt numFmtId="165" formatCode="#,##0.0000"/>
      <fill>
        <patternFill patternType="solid">
          <fgColor indexed="64"/>
          <bgColor theme="0" tint="-0.49998474074526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Times New Roman"/>
        <scheme val="none"/>
      </font>
      <fill>
        <patternFill>
          <bgColor theme="0"/>
        </patternFill>
      </fill>
      <alignment horizontal="center" vertical="center" textRotation="0" indent="0" justifyLastLine="0" shrinkToFit="0" readingOrder="0"/>
    </dxf>
    <dxf>
      <font>
        <b/>
        <i/>
        <strike val="0"/>
        <condense val="0"/>
        <extend val="0"/>
        <outline val="0"/>
        <shadow val="0"/>
        <u val="none"/>
        <vertAlign val="baseline"/>
        <sz val="12"/>
        <color theme="0"/>
        <name val="Times New Roman"/>
        <scheme val="none"/>
      </font>
      <fill>
        <patternFill patternType="solid">
          <fgColor theme="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condense val="0"/>
        <extend val="0"/>
        <outline val="0"/>
        <shadow val="0"/>
        <u val="none"/>
        <vertAlign val="baseline"/>
        <sz val="11"/>
        <color theme="1"/>
        <name val="Times New Roman"/>
        <scheme val="none"/>
      </font>
      <numFmt numFmtId="4" formatCode="#,##0.00"/>
      <fill>
        <patternFill patternType="solid">
          <fgColor indexed="64"/>
          <bgColor theme="0" tint="-0.34998626667073579"/>
        </patternFill>
      </fill>
      <alignment horizontal="center" vertical="center" textRotation="0"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Times New Roman"/>
        <scheme val="none"/>
      </font>
      <numFmt numFmtId="171" formatCode="0.00000"/>
      <fill>
        <patternFill patternType="solid">
          <fgColor indexed="64"/>
          <bgColor theme="0" tint="-0.34998626667073579"/>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Times New Roman"/>
        <scheme val="none"/>
      </font>
      <numFmt numFmtId="168" formatCode="0.000"/>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right style="thin">
          <color indexed="64"/>
        </right>
        <bottom style="thin">
          <color indexed="64"/>
        </bottom>
      </border>
    </dxf>
    <dxf>
      <font>
        <strike val="0"/>
        <outline val="0"/>
        <shadow val="0"/>
        <u val="none"/>
        <vertAlign val="baseline"/>
        <sz val="11"/>
        <name val="Times New Roman"/>
        <scheme val="none"/>
      </font>
      <numFmt numFmtId="4" formatCode="#,##0.00"/>
      <fill>
        <patternFill>
          <bgColor theme="0"/>
        </patternFill>
      </fill>
      <alignment horizontal="center" vertical="center" textRotation="0" indent="0" justifyLastLine="0" shrinkToFit="0" readingOrder="0"/>
    </dxf>
    <dxf>
      <font>
        <b/>
        <i val="0"/>
        <strike val="0"/>
        <condense val="0"/>
        <extend val="0"/>
        <outline val="0"/>
        <shadow val="0"/>
        <u val="none"/>
        <vertAlign val="baseline"/>
        <sz val="12"/>
        <color theme="0"/>
        <name val="Times New Roman"/>
        <scheme val="none"/>
      </font>
      <numFmt numFmtId="4" formatCode="#,##0.00"/>
      <fill>
        <patternFill patternType="solid">
          <fgColor theme="4"/>
          <bgColor theme="0"/>
        </patternFill>
      </fill>
      <alignment horizontal="center" vertical="center" textRotation="0" wrapText="1" indent="0" justifyLastLine="0" shrinkToFit="0" readingOrder="0"/>
      <protection locked="1" hidden="1"/>
    </dxf>
    <dxf>
      <fill>
        <patternFill>
          <bgColor rgb="FFFF0000"/>
        </patternFill>
      </fill>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Times New Roman"/>
        <scheme val="none"/>
      </font>
      <numFmt numFmtId="17" formatCode="#\ ?/?"/>
      <fill>
        <patternFill patternType="solid">
          <fgColor indexed="64"/>
          <bgColor theme="0" tint="-0.49998474074526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theme="4" tint="0.39997558519241921"/>
        </top>
      </border>
    </dxf>
    <dxf>
      <font>
        <strike val="0"/>
        <outline val="0"/>
        <shadow val="0"/>
        <u val="none"/>
        <vertAlign val="baseline"/>
        <name val="Times New Roman"/>
        <scheme val="none"/>
      </font>
      <fill>
        <patternFill>
          <bgColor theme="0"/>
        </patternFill>
      </fill>
    </dxf>
    <dxf>
      <border outline="0">
        <bottom style="thin">
          <color indexed="64"/>
        </bottom>
      </border>
    </dxf>
    <dxf>
      <font>
        <b/>
        <i val="0"/>
        <strike val="0"/>
        <condense val="0"/>
        <extend val="0"/>
        <outline val="0"/>
        <shadow val="0"/>
        <u val="none"/>
        <vertAlign val="baseline"/>
        <sz val="12"/>
        <color theme="0"/>
        <name val="Times New Roman"/>
        <scheme val="none"/>
      </font>
      <fill>
        <patternFill patternType="solid">
          <fgColor theme="4"/>
          <bgColor rgb="FF002060"/>
        </patternFill>
      </fill>
      <alignment horizontal="center" vertical="center" textRotation="0" wrapText="0" indent="0" justifyLastLine="0" shrinkToFit="0" readingOrder="0"/>
      <border diagonalUp="0" diagonalDown="0" outline="0">
        <left style="thin">
          <color theme="0"/>
        </left>
        <right style="thin">
          <color theme="0"/>
        </right>
        <top/>
        <bottom/>
      </border>
    </dxf>
    <dxf>
      <fill>
        <patternFill>
          <bgColor rgb="FFFF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2" name="Impianti_Anagrafica" displayName="Impianti_Anagrafica_1" ref="A17:R57" totalsRowShown="0" headerRowDxfId="95" dataDxfId="93" headerRowBorderDxfId="94" tableBorderDxfId="92">
  <tableColumns count="18">
    <tableColumn id="1" name="N." dataDxfId="91"/>
    <tableColumn id="2" name="Impianto" dataDxfId="90" totalsRowDxfId="89"/>
    <tableColumn id="3" name="Comune " dataDxfId="88" totalsRowDxfId="87"/>
    <tableColumn id="6" name="Provincia" dataDxfId="86" totalsRowDxfId="85"/>
    <tableColumn id="4" name="CAP" dataDxfId="84" totalsRowDxfId="83"/>
    <tableColumn id="5" name="Indirizzo" dataDxfId="82" totalsRowDxfId="81"/>
    <tableColumn id="8" name="Registro ETS" dataDxfId="80" totalsRowDxfId="79"/>
    <tableColumn id="9" name=" Nro autorizzazione ETS" dataDxfId="78" totalsRowDxfId="77"/>
    <tableColumn id="7" name="Codice POD 1" dataDxfId="76" totalsRowDxfId="75"/>
    <tableColumn id="10" name="Codice POD 2" dataDxfId="74" totalsRowDxfId="73"/>
    <tableColumn id="11" name="Codice POD 3" dataDxfId="72" totalsRowDxfId="71"/>
    <tableColumn id="12" name="Codice POD 4" dataDxfId="70" totalsRowDxfId="69"/>
    <tableColumn id="13" name="Codice POD 5" dataDxfId="68" totalsRowDxfId="67"/>
    <tableColumn id="14" name="Codice POD 6" dataDxfId="66" totalsRowDxfId="65"/>
    <tableColumn id="15" name="Codice POD 7" dataDxfId="64" totalsRowDxfId="63"/>
    <tableColumn id="16" name="Codice POD 8" dataDxfId="62" totalsRowDxfId="61"/>
    <tableColumn id="17" name="Codice POD 9" dataDxfId="60" totalsRowDxfId="59"/>
    <tableColumn id="18" name="Codice POD 10" dataDxfId="58" totalsRowDxfId="57"/>
  </tableColumns>
  <tableStyleInfo name="TableStyleMedium2" showFirstColumn="0" showLastColumn="0" showRowStripes="1" showColumnStripes="0"/>
</table>
</file>

<file path=xl/tables/table2.xml><?xml version="1.0" encoding="utf-8"?>
<table xmlns="http://schemas.openxmlformats.org/spreadsheetml/2006/main" id="24" name="T_Aiuto_27_a_1" displayName="T_Aiuto_27_a_1" ref="A7:H48" totalsRowShown="0" headerRowDxfId="55" dataDxfId="54" tableBorderDxfId="53">
  <tableColumns count="8">
    <tableColumn id="2" name="Impianto di Produzione" dataDxfId="52"/>
    <tableColumn id="9" name=" Prodotto" dataDxfId="51"/>
    <tableColumn id="25" name="Definizione dei Prodotti Inclusi" dataDxfId="50">
      <calculatedColumnFormula>IFERROR(VLOOKUP(T_Aiuto_27_a_1[[#This Row],[ Prodotto]],Parametri!$G$23:$L$56,6,FALSE),"")</calculatedColumnFormula>
    </tableColumn>
    <tableColumn id="3" name="Codice NACE 4" dataDxfId="49">
      <calculatedColumnFormula>IFERROR(VLOOKUP(T_Aiuto_27_a_1[[#This Row],[ Prodotto]],Parametri!$G$23:$L$56,2,FALSE),"")</calculatedColumnFormula>
    </tableColumn>
    <tableColumn id="6" name="Prodcom" dataDxfId="48">
      <calculatedColumnFormula>IFERROR(VLOOKUP(T_Aiuto_27_a_1[[#This Row],[ Prodotto]],Parametri!$G$23:$L$56,3,FALSE),"")</calculatedColumnFormula>
    </tableColumn>
    <tableColumn id="20" name="Parametro efficienza" dataDxfId="47" dataCellStyle="Migliaia">
      <calculatedColumnFormula>IFERROR(VLOOKUP(T_Aiuto_27_a_1[[#This Row],[ Prodotto]],Parametri!$G$23:$L$56,4,FALSE),"")</calculatedColumnFormula>
    </tableColumn>
    <tableColumn id="5" name="Produzione 2021" dataDxfId="46"/>
    <tableColumn id="8" name="Costi Ammissibili" dataDxfId="45" dataCellStyle="Migliaia">
      <calculatedColumnFormula>IF(ISERROR(F8*G8*Ct*Pt_1),"",F8*G8*Ct*Pt_1)</calculatedColumnFormula>
    </tableColumn>
  </tableColumns>
  <tableStyleInfo showFirstColumn="0" showLastColumn="0" showRowStripes="1" showColumnStripes="0"/>
</table>
</file>

<file path=xl/tables/table3.xml><?xml version="1.0" encoding="utf-8"?>
<table xmlns="http://schemas.openxmlformats.org/spreadsheetml/2006/main" id="23" name="Tabella23" displayName="Tabella23" ref="A7:G48" totalsRowShown="0" headerRowDxfId="39" dataDxfId="38">
  <tableColumns count="7">
    <tableColumn id="2" name="Impianto di Produzione" dataDxfId="37"/>
    <tableColumn id="20" name="Descrizione Prodotto" dataDxfId="36"/>
    <tableColumn id="3" name="Codice NACE " dataDxfId="35">
      <calculatedColumnFormula>IFERROR(VLOOKUP(Tabella23[[#This Row],[Descrizione Prodotto]],Parametri!$G$59:$H$75,2,FALSE),"")</calculatedColumnFormula>
    </tableColumn>
    <tableColumn id="6" name="Parametro efficienza" dataDxfId="34">
      <calculatedColumnFormula>IF(ISBLANK(B8),"",EF)</calculatedColumnFormula>
    </tableColumn>
    <tableColumn id="5" name="Consumo 2021" dataDxfId="33"/>
    <tableColumn id="1" name="Produzione 2021" dataDxfId="32"/>
    <tableColumn id="8" name="Costi Ammissibili" dataDxfId="31">
      <calculatedColumnFormula>IF(ISERROR(D8*E8*Ct*Pt_1),"",D8*E8*Ct*Pt_1)</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25" name="Tabella25" displayName="Tabella25" ref="A7:L48" totalsRowShown="0" headerRowDxfId="29" dataDxfId="28">
  <tableColumns count="12">
    <tableColumn id="2" name="Impianto di Produzione" dataDxfId="27"/>
    <tableColumn id="6" name="Prodotto" dataDxfId="26"/>
    <tableColumn id="5" name="Descrizione Prodotto" dataDxfId="25">
      <calculatedColumnFormula>IFERROR(VLOOKUP(Tabella25[[#This Row],[Prodotto]],Parametri!$D$11:$G$18,2,FALSE),"")</calculatedColumnFormula>
    </tableColumn>
    <tableColumn id="3" name="Codice NACE" dataDxfId="24">
      <calculatedColumnFormula>IFERROR(VLOOKUP(Tabella25[[#This Row],[Prodotto]],Parametri!$D$11:$G$18,3,FALSE),"")</calculatedColumnFormula>
    </tableColumn>
    <tableColumn id="8" name="Parametro efficienza" dataDxfId="23">
      <calculatedColumnFormula>IFERROR(VLOOKUP(Tabella25[[#This Row],[Prodotto]],Parametri!$D$11:$G$18,4,FALSE),"")</calculatedColumnFormula>
    </tableColumn>
    <tableColumn id="14" name="Produzione _x000a_2021" dataDxfId="22"/>
    <tableColumn id="16" name="Consumo energia elettrica_x000a_2021" dataDxfId="21"/>
    <tableColumn id="18" name="Emissioni dirette _x000a_2021" dataDxfId="20"/>
    <tableColumn id="20" name="Emissioni Indirette 2021" dataDxfId="19">
      <calculatedColumnFormula>G8*Parametro_intermambiabilità</calculatedColumnFormula>
    </tableColumn>
    <tableColumn id="21" name="quote Emissioni Indirette pertinenti " dataDxfId="18" dataCellStyle="Migliaia">
      <calculatedColumnFormula>IFERROR(IF(ISERROR(I8/(H8+I8)),"",I8/(H8+I8))," ")</calculatedColumnFormula>
    </tableColumn>
    <tableColumn id="9" name="Parametro efficienza applicato" dataDxfId="17">
      <calculatedColumnFormula>IFERROR(E8*J8/Parametro_intermambiabilità,"")</calculatedColumnFormula>
    </tableColumn>
    <tableColumn id="10" name="Costi Ammissibili" dataDxfId="16">
      <calculatedColumnFormula>IFERROR(Ct*Pt_1*K8*F8,"")</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8" name="Nace_BO_E" displayName="Nace_BO_E" ref="I22:L56" totalsRowShown="0" headerRowDxfId="15" dataDxfId="13" headerRowBorderDxfId="14" tableBorderDxfId="12" totalsRowBorderDxfId="11">
  <tableColumns count="4">
    <tableColumn id="1" name="Prodcom " dataDxfId="10"/>
    <tableColumn id="2" name="Valore del parametro di riferimento" dataDxfId="9"/>
    <tableColumn id="3" name="Unità del parametro di riferimento" dataDxfId="8"/>
    <tableColumn id="4" name="Descrizione" dataDxfId="7"/>
  </tableColumns>
  <tableStyleInfo name="TableStyleMedium27" showFirstColumn="0" showLastColumn="0" showRowStripes="1" showColumnStripes="0"/>
</table>
</file>

<file path=xl/tables/table6.xml><?xml version="1.0" encoding="utf-8"?>
<table xmlns="http://schemas.openxmlformats.org/spreadsheetml/2006/main" id="19" name="Nace_Par_Int" displayName="Nace_Par_Int" ref="G10:H18" totalsRowShown="0" headerRowDxfId="6" dataDxfId="4" headerRowBorderDxfId="5" tableBorderDxfId="3" totalsRowBorderDxfId="2">
  <tableColumns count="2">
    <tableColumn id="2" name="Parametro di riferimento" dataDxfId="1"/>
    <tableColumn id="3" name="Unità del parametro di riferimento"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externalLinkPath" Target="file:///C:\Users\a851507\Desktop\PJ%20Fondo%20CO2\Format%20domanda\211001%20-%20Importo%20Massimo%20di%20Aiuto.xls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V57"/>
  <sheetViews>
    <sheetView zoomScale="80" zoomScaleNormal="80" workbookViewId="0">
      <selection activeCell="B5" sqref="B5"/>
    </sheetView>
  </sheetViews>
  <sheetFormatPr defaultColWidth="8.7109375" defaultRowHeight="15" x14ac:dyDescent="0.25"/>
  <cols>
    <col min="1" max="1" width="8" style="8" customWidth="1"/>
    <col min="2" max="2" width="77.28515625" style="8" customWidth="1"/>
    <col min="3" max="3" width="25.28515625" style="8" customWidth="1"/>
    <col min="4" max="4" width="12.85546875" style="8" customWidth="1"/>
    <col min="5" max="5" width="7.28515625" style="8" customWidth="1"/>
    <col min="6" max="6" width="34.28515625" style="8" customWidth="1"/>
    <col min="7" max="7" width="20.42578125" style="8" customWidth="1"/>
    <col min="8" max="8" width="34.28515625" style="8" customWidth="1"/>
    <col min="9" max="18" width="18" style="8" customWidth="1"/>
    <col min="19" max="16384" width="8.7109375" style="8"/>
  </cols>
  <sheetData>
    <row r="1" spans="1:3" ht="15" customHeight="1" x14ac:dyDescent="0.25"/>
    <row r="2" spans="1:3" ht="15" customHeight="1" x14ac:dyDescent="0.3">
      <c r="B2" s="136" t="s">
        <v>229</v>
      </c>
    </row>
    <row r="3" spans="1:3" ht="15" customHeight="1" x14ac:dyDescent="0.25"/>
    <row r="4" spans="1:3" ht="15" customHeight="1" x14ac:dyDescent="0.25"/>
    <row r="5" spans="1:3" ht="15" customHeight="1" x14ac:dyDescent="0.25"/>
    <row r="6" spans="1:3" ht="15" customHeight="1" x14ac:dyDescent="0.25"/>
    <row r="7" spans="1:3" ht="15" customHeight="1" x14ac:dyDescent="0.25"/>
    <row r="9" spans="1:3" ht="15.75" x14ac:dyDescent="0.25">
      <c r="B9" s="42" t="s">
        <v>21</v>
      </c>
      <c r="C9" s="93"/>
    </row>
    <row r="10" spans="1:3" ht="15.75" x14ac:dyDescent="0.25">
      <c r="B10" s="42" t="s">
        <v>19</v>
      </c>
      <c r="C10" s="94"/>
    </row>
    <row r="11" spans="1:3" ht="15.75" x14ac:dyDescent="0.25">
      <c r="B11" s="42" t="s">
        <v>20</v>
      </c>
      <c r="C11" s="94"/>
    </row>
    <row r="12" spans="1:3" ht="15.75" x14ac:dyDescent="0.25">
      <c r="B12" s="42" t="s">
        <v>197</v>
      </c>
      <c r="C12" s="95"/>
    </row>
    <row r="13" spans="1:3" ht="15.75" x14ac:dyDescent="0.25">
      <c r="B13" s="43" t="s">
        <v>196</v>
      </c>
      <c r="C13" s="95"/>
    </row>
    <row r="14" spans="1:3" ht="15.75" x14ac:dyDescent="0.25">
      <c r="B14" s="44" t="s">
        <v>29</v>
      </c>
      <c r="C14" s="135">
        <f>'Aiuto 28.a'!C6+'Aiuto 28.b'!C6+'Aiuto 28.a Intercambiabilità'!C6</f>
        <v>0</v>
      </c>
    </row>
    <row r="16" spans="1:3" x14ac:dyDescent="0.25">
      <c r="A16" s="45"/>
    </row>
    <row r="17" spans="1:22" ht="15.75" x14ac:dyDescent="0.25">
      <c r="A17" s="46" t="s">
        <v>28</v>
      </c>
      <c r="B17" s="47" t="s">
        <v>24</v>
      </c>
      <c r="C17" s="47" t="s">
        <v>27</v>
      </c>
      <c r="D17" s="47" t="s">
        <v>30</v>
      </c>
      <c r="E17" s="47" t="s">
        <v>25</v>
      </c>
      <c r="F17" s="48" t="s">
        <v>26</v>
      </c>
      <c r="G17" s="74" t="s">
        <v>47</v>
      </c>
      <c r="H17" s="74" t="s">
        <v>48</v>
      </c>
      <c r="I17" s="49" t="s">
        <v>58</v>
      </c>
      <c r="J17" s="49" t="s">
        <v>57</v>
      </c>
      <c r="K17" s="49" t="s">
        <v>56</v>
      </c>
      <c r="L17" s="49" t="s">
        <v>55</v>
      </c>
      <c r="M17" s="49" t="s">
        <v>54</v>
      </c>
      <c r="N17" s="49" t="s">
        <v>53</v>
      </c>
      <c r="O17" s="49" t="s">
        <v>52</v>
      </c>
      <c r="P17" s="49" t="s">
        <v>51</v>
      </c>
      <c r="Q17" s="49" t="s">
        <v>50</v>
      </c>
      <c r="R17" s="49" t="s">
        <v>49</v>
      </c>
    </row>
    <row r="18" spans="1:22" x14ac:dyDescent="0.25">
      <c r="A18" s="131">
        <v>1</v>
      </c>
      <c r="B18" s="96"/>
      <c r="C18" s="57"/>
      <c r="D18" s="57"/>
      <c r="E18" s="97"/>
      <c r="F18" s="79"/>
      <c r="G18" s="98"/>
      <c r="H18" s="79"/>
      <c r="I18" s="98"/>
      <c r="J18" s="98"/>
      <c r="K18" s="98"/>
      <c r="L18" s="98"/>
      <c r="M18" s="98"/>
      <c r="N18" s="98"/>
      <c r="O18" s="98"/>
      <c r="P18" s="98"/>
      <c r="Q18" s="98"/>
      <c r="R18" s="98"/>
    </row>
    <row r="19" spans="1:22" x14ac:dyDescent="0.25">
      <c r="A19" s="131">
        <v>2</v>
      </c>
      <c r="B19" s="96"/>
      <c r="C19" s="57"/>
      <c r="D19" s="57"/>
      <c r="E19" s="97"/>
      <c r="F19" s="79"/>
      <c r="G19" s="79"/>
      <c r="H19" s="79"/>
      <c r="I19" s="98"/>
      <c r="J19" s="79"/>
      <c r="K19" s="79"/>
      <c r="L19" s="79"/>
      <c r="M19" s="79"/>
      <c r="N19" s="79"/>
      <c r="O19" s="79"/>
      <c r="P19" s="79"/>
      <c r="Q19" s="79"/>
      <c r="R19" s="79"/>
    </row>
    <row r="20" spans="1:22" x14ac:dyDescent="0.25">
      <c r="A20" s="131">
        <v>3</v>
      </c>
      <c r="B20" s="96"/>
      <c r="C20" s="57"/>
      <c r="D20" s="57"/>
      <c r="E20" s="97"/>
      <c r="F20" s="79"/>
      <c r="G20" s="79"/>
      <c r="H20" s="79"/>
      <c r="I20" s="79"/>
      <c r="J20" s="79"/>
      <c r="K20" s="79"/>
      <c r="L20" s="79"/>
      <c r="M20" s="79"/>
      <c r="N20" s="79"/>
      <c r="O20" s="79"/>
      <c r="P20" s="79"/>
      <c r="Q20" s="79"/>
      <c r="R20" s="79"/>
    </row>
    <row r="21" spans="1:22" x14ac:dyDescent="0.25">
      <c r="A21" s="131">
        <v>4</v>
      </c>
      <c r="B21" s="96"/>
      <c r="C21" s="57"/>
      <c r="D21" s="57"/>
      <c r="E21" s="97"/>
      <c r="F21" s="79"/>
      <c r="G21" s="79"/>
      <c r="H21" s="79"/>
      <c r="I21" s="79"/>
      <c r="J21" s="79"/>
      <c r="K21" s="79"/>
      <c r="L21" s="79"/>
      <c r="M21" s="79"/>
      <c r="N21" s="79"/>
      <c r="O21" s="79"/>
      <c r="P21" s="79"/>
      <c r="Q21" s="79"/>
      <c r="R21" s="79"/>
    </row>
    <row r="22" spans="1:22" x14ac:dyDescent="0.25">
      <c r="A22" s="131">
        <v>5</v>
      </c>
      <c r="B22" s="96"/>
      <c r="C22" s="57"/>
      <c r="D22" s="57"/>
      <c r="E22" s="97"/>
      <c r="F22" s="79"/>
      <c r="G22" s="79"/>
      <c r="H22" s="79"/>
      <c r="I22" s="79"/>
      <c r="J22" s="79"/>
      <c r="K22" s="79"/>
      <c r="L22" s="79"/>
      <c r="M22" s="79"/>
      <c r="N22" s="79"/>
      <c r="O22" s="79"/>
      <c r="P22" s="79"/>
      <c r="Q22" s="79"/>
      <c r="R22" s="79"/>
    </row>
    <row r="23" spans="1:22" x14ac:dyDescent="0.25">
      <c r="A23" s="131">
        <v>6</v>
      </c>
      <c r="B23" s="96"/>
      <c r="C23" s="57"/>
      <c r="D23" s="57"/>
      <c r="E23" s="97"/>
      <c r="F23" s="79"/>
      <c r="G23" s="79"/>
      <c r="H23" s="79"/>
      <c r="I23" s="79"/>
      <c r="J23" s="79"/>
      <c r="K23" s="79"/>
      <c r="L23" s="79"/>
      <c r="M23" s="79"/>
      <c r="N23" s="79"/>
      <c r="O23" s="79"/>
      <c r="P23" s="79"/>
      <c r="Q23" s="79"/>
      <c r="R23" s="79"/>
    </row>
    <row r="24" spans="1:22" x14ac:dyDescent="0.25">
      <c r="A24" s="131">
        <v>7</v>
      </c>
      <c r="B24" s="96"/>
      <c r="C24" s="57"/>
      <c r="D24" s="57"/>
      <c r="E24" s="97"/>
      <c r="F24" s="79"/>
      <c r="G24" s="79"/>
      <c r="H24" s="79"/>
      <c r="I24" s="79"/>
      <c r="J24" s="79"/>
      <c r="K24" s="79"/>
      <c r="L24" s="79"/>
      <c r="M24" s="79"/>
      <c r="N24" s="79"/>
      <c r="O24" s="79"/>
      <c r="P24" s="79"/>
      <c r="Q24" s="79"/>
      <c r="R24" s="79"/>
    </row>
    <row r="25" spans="1:22" ht="15.75" x14ac:dyDescent="0.25">
      <c r="A25" s="131">
        <v>8</v>
      </c>
      <c r="B25" s="96"/>
      <c r="C25" s="57"/>
      <c r="D25" s="57"/>
      <c r="E25" s="97"/>
      <c r="F25" s="79"/>
      <c r="G25" s="79"/>
      <c r="H25" s="79"/>
      <c r="I25" s="79"/>
      <c r="J25" s="79"/>
      <c r="K25" s="79"/>
      <c r="L25" s="79"/>
      <c r="M25" s="79"/>
      <c r="N25" s="79"/>
      <c r="O25" s="79"/>
      <c r="P25" s="79"/>
      <c r="Q25" s="79"/>
      <c r="R25" s="79"/>
      <c r="V25" s="50" t="s">
        <v>42</v>
      </c>
    </row>
    <row r="26" spans="1:22" x14ac:dyDescent="0.25">
      <c r="A26" s="131">
        <v>9</v>
      </c>
      <c r="B26" s="96"/>
      <c r="C26" s="57"/>
      <c r="D26" s="57"/>
      <c r="E26" s="97"/>
      <c r="F26" s="79"/>
      <c r="G26" s="79"/>
      <c r="H26" s="79"/>
      <c r="I26" s="79"/>
      <c r="J26" s="79"/>
      <c r="K26" s="79"/>
      <c r="L26" s="79"/>
      <c r="M26" s="79"/>
      <c r="N26" s="79"/>
      <c r="O26" s="79"/>
      <c r="P26" s="79"/>
      <c r="Q26" s="79"/>
      <c r="R26" s="79"/>
    </row>
    <row r="27" spans="1:22" x14ac:dyDescent="0.25">
      <c r="A27" s="131">
        <v>10</v>
      </c>
      <c r="B27" s="96"/>
      <c r="C27" s="57"/>
      <c r="D27" s="57"/>
      <c r="E27" s="97"/>
      <c r="F27" s="79"/>
      <c r="G27" s="79"/>
      <c r="H27" s="79"/>
      <c r="I27" s="79"/>
      <c r="J27" s="79"/>
      <c r="K27" s="79"/>
      <c r="L27" s="79"/>
      <c r="M27" s="79"/>
      <c r="N27" s="79"/>
      <c r="O27" s="79"/>
      <c r="P27" s="79"/>
      <c r="Q27" s="79"/>
      <c r="R27" s="79"/>
    </row>
    <row r="28" spans="1:22" x14ac:dyDescent="0.25">
      <c r="A28" s="131">
        <v>11</v>
      </c>
      <c r="B28" s="96"/>
      <c r="C28" s="57"/>
      <c r="D28" s="57"/>
      <c r="E28" s="97"/>
      <c r="F28" s="79"/>
      <c r="G28" s="79"/>
      <c r="H28" s="79"/>
      <c r="I28" s="79"/>
      <c r="J28" s="79"/>
      <c r="K28" s="79"/>
      <c r="L28" s="79"/>
      <c r="M28" s="79"/>
      <c r="N28" s="79"/>
      <c r="O28" s="79"/>
      <c r="P28" s="79"/>
      <c r="Q28" s="79"/>
      <c r="R28" s="79"/>
    </row>
    <row r="29" spans="1:22" x14ac:dyDescent="0.25">
      <c r="A29" s="131">
        <v>12</v>
      </c>
      <c r="B29" s="96"/>
      <c r="C29" s="57"/>
      <c r="D29" s="57"/>
      <c r="E29" s="97"/>
      <c r="F29" s="79"/>
      <c r="G29" s="79"/>
      <c r="H29" s="79"/>
      <c r="I29" s="79"/>
      <c r="J29" s="79"/>
      <c r="K29" s="79"/>
      <c r="L29" s="79"/>
      <c r="M29" s="79"/>
      <c r="N29" s="79"/>
      <c r="O29" s="79"/>
      <c r="P29" s="79"/>
      <c r="Q29" s="79"/>
      <c r="R29" s="79"/>
    </row>
    <row r="30" spans="1:22" x14ac:dyDescent="0.25">
      <c r="A30" s="131">
        <v>13</v>
      </c>
      <c r="B30" s="96"/>
      <c r="C30" s="57"/>
      <c r="D30" s="57"/>
      <c r="E30" s="97"/>
      <c r="F30" s="79"/>
      <c r="G30" s="79"/>
      <c r="H30" s="79"/>
      <c r="I30" s="79"/>
      <c r="J30" s="79"/>
      <c r="K30" s="79"/>
      <c r="L30" s="79"/>
      <c r="M30" s="79"/>
      <c r="N30" s="79"/>
      <c r="O30" s="79"/>
      <c r="P30" s="79"/>
      <c r="Q30" s="79"/>
      <c r="R30" s="79"/>
    </row>
    <row r="31" spans="1:22" x14ac:dyDescent="0.25">
      <c r="A31" s="131">
        <v>14</v>
      </c>
      <c r="B31" s="96"/>
      <c r="C31" s="57"/>
      <c r="D31" s="57"/>
      <c r="E31" s="97"/>
      <c r="F31" s="79"/>
      <c r="G31" s="79"/>
      <c r="H31" s="79"/>
      <c r="I31" s="79"/>
      <c r="J31" s="79"/>
      <c r="K31" s="79"/>
      <c r="L31" s="79"/>
      <c r="M31" s="79"/>
      <c r="N31" s="79"/>
      <c r="O31" s="79"/>
      <c r="P31" s="79"/>
      <c r="Q31" s="79"/>
      <c r="R31" s="79"/>
    </row>
    <row r="32" spans="1:22" x14ac:dyDescent="0.25">
      <c r="A32" s="131">
        <v>15</v>
      </c>
      <c r="B32" s="96"/>
      <c r="C32" s="57"/>
      <c r="D32" s="57"/>
      <c r="E32" s="97"/>
      <c r="F32" s="79"/>
      <c r="G32" s="79"/>
      <c r="H32" s="79"/>
      <c r="I32" s="79"/>
      <c r="J32" s="79"/>
      <c r="K32" s="79"/>
      <c r="L32" s="79"/>
      <c r="M32" s="79"/>
      <c r="N32" s="79"/>
      <c r="O32" s="79"/>
      <c r="P32" s="79"/>
      <c r="Q32" s="79"/>
      <c r="R32" s="79"/>
    </row>
    <row r="33" spans="1:18" x14ac:dyDescent="0.25">
      <c r="A33" s="131">
        <v>16</v>
      </c>
      <c r="B33" s="96"/>
      <c r="C33" s="57"/>
      <c r="D33" s="57"/>
      <c r="E33" s="97"/>
      <c r="F33" s="79"/>
      <c r="G33" s="79"/>
      <c r="H33" s="79"/>
      <c r="I33" s="79"/>
      <c r="J33" s="79"/>
      <c r="K33" s="79"/>
      <c r="L33" s="79"/>
      <c r="M33" s="79"/>
      <c r="N33" s="79"/>
      <c r="O33" s="79"/>
      <c r="P33" s="79"/>
      <c r="Q33" s="79"/>
      <c r="R33" s="79"/>
    </row>
    <row r="34" spans="1:18" x14ac:dyDescent="0.25">
      <c r="A34" s="131">
        <v>17</v>
      </c>
      <c r="B34" s="96"/>
      <c r="C34" s="57"/>
      <c r="D34" s="57"/>
      <c r="E34" s="97"/>
      <c r="F34" s="79"/>
      <c r="G34" s="79"/>
      <c r="H34" s="79"/>
      <c r="I34" s="79"/>
      <c r="J34" s="79"/>
      <c r="K34" s="79"/>
      <c r="L34" s="79"/>
      <c r="M34" s="79"/>
      <c r="N34" s="79"/>
      <c r="O34" s="79"/>
      <c r="P34" s="79"/>
      <c r="Q34" s="79"/>
      <c r="R34" s="79"/>
    </row>
    <row r="35" spans="1:18" x14ac:dyDescent="0.25">
      <c r="A35" s="131">
        <v>18</v>
      </c>
      <c r="B35" s="96"/>
      <c r="C35" s="57"/>
      <c r="D35" s="57"/>
      <c r="E35" s="97"/>
      <c r="F35" s="79"/>
      <c r="G35" s="79"/>
      <c r="H35" s="79"/>
      <c r="I35" s="79"/>
      <c r="J35" s="79"/>
      <c r="K35" s="79"/>
      <c r="L35" s="79"/>
      <c r="M35" s="79"/>
      <c r="N35" s="79"/>
      <c r="O35" s="79"/>
      <c r="P35" s="79"/>
      <c r="Q35" s="79"/>
      <c r="R35" s="79"/>
    </row>
    <row r="36" spans="1:18" x14ac:dyDescent="0.25">
      <c r="A36" s="131">
        <v>19</v>
      </c>
      <c r="B36" s="96"/>
      <c r="C36" s="57"/>
      <c r="D36" s="57"/>
      <c r="E36" s="97"/>
      <c r="F36" s="79"/>
      <c r="G36" s="79"/>
      <c r="H36" s="79"/>
      <c r="I36" s="79"/>
      <c r="J36" s="79"/>
      <c r="K36" s="79"/>
      <c r="L36" s="79"/>
      <c r="M36" s="79"/>
      <c r="N36" s="79"/>
      <c r="O36" s="79"/>
      <c r="P36" s="79"/>
      <c r="Q36" s="79"/>
      <c r="R36" s="79"/>
    </row>
    <row r="37" spans="1:18" x14ac:dyDescent="0.25">
      <c r="A37" s="131">
        <v>20</v>
      </c>
      <c r="B37" s="96"/>
      <c r="C37" s="57"/>
      <c r="D37" s="57"/>
      <c r="E37" s="97"/>
      <c r="F37" s="79"/>
      <c r="G37" s="79"/>
      <c r="H37" s="79"/>
      <c r="I37" s="79"/>
      <c r="J37" s="79"/>
      <c r="K37" s="79"/>
      <c r="L37" s="79"/>
      <c r="M37" s="79"/>
      <c r="N37" s="79"/>
      <c r="O37" s="79"/>
      <c r="P37" s="79"/>
      <c r="Q37" s="79"/>
      <c r="R37" s="79"/>
    </row>
    <row r="38" spans="1:18" x14ac:dyDescent="0.25">
      <c r="A38" s="131">
        <v>21</v>
      </c>
      <c r="B38" s="96"/>
      <c r="C38" s="57"/>
      <c r="D38" s="57"/>
      <c r="E38" s="97"/>
      <c r="F38" s="79"/>
      <c r="G38" s="79"/>
      <c r="H38" s="79"/>
      <c r="I38" s="79"/>
      <c r="J38" s="79"/>
      <c r="K38" s="79"/>
      <c r="L38" s="79"/>
      <c r="M38" s="79"/>
      <c r="N38" s="79"/>
      <c r="O38" s="79"/>
      <c r="P38" s="79"/>
      <c r="Q38" s="79"/>
      <c r="R38" s="79"/>
    </row>
    <row r="39" spans="1:18" x14ac:dyDescent="0.25">
      <c r="A39" s="131">
        <v>22</v>
      </c>
      <c r="B39" s="96"/>
      <c r="C39" s="57"/>
      <c r="D39" s="57"/>
      <c r="E39" s="97"/>
      <c r="F39" s="79"/>
      <c r="G39" s="79"/>
      <c r="H39" s="79"/>
      <c r="I39" s="79"/>
      <c r="J39" s="79"/>
      <c r="K39" s="79"/>
      <c r="L39" s="79"/>
      <c r="M39" s="79"/>
      <c r="N39" s="79"/>
      <c r="O39" s="79"/>
      <c r="P39" s="79"/>
      <c r="Q39" s="79"/>
      <c r="R39" s="79"/>
    </row>
    <row r="40" spans="1:18" x14ac:dyDescent="0.25">
      <c r="A40" s="131">
        <v>23</v>
      </c>
      <c r="B40" s="96"/>
      <c r="C40" s="57"/>
      <c r="D40" s="57"/>
      <c r="E40" s="97"/>
      <c r="F40" s="79"/>
      <c r="G40" s="79"/>
      <c r="H40" s="79"/>
      <c r="I40" s="79"/>
      <c r="J40" s="79"/>
      <c r="K40" s="79"/>
      <c r="L40" s="79"/>
      <c r="M40" s="79"/>
      <c r="N40" s="79"/>
      <c r="O40" s="79"/>
      <c r="P40" s="79"/>
      <c r="Q40" s="79"/>
      <c r="R40" s="79"/>
    </row>
    <row r="41" spans="1:18" x14ac:dyDescent="0.25">
      <c r="A41" s="131">
        <v>24</v>
      </c>
      <c r="B41" s="96"/>
      <c r="C41" s="57"/>
      <c r="D41" s="57"/>
      <c r="E41" s="97"/>
      <c r="F41" s="79"/>
      <c r="G41" s="79"/>
      <c r="H41" s="79"/>
      <c r="I41" s="79"/>
      <c r="J41" s="79"/>
      <c r="K41" s="79"/>
      <c r="L41" s="79"/>
      <c r="M41" s="79"/>
      <c r="N41" s="79"/>
      <c r="O41" s="79"/>
      <c r="P41" s="79"/>
      <c r="Q41" s="79"/>
      <c r="R41" s="79"/>
    </row>
    <row r="42" spans="1:18" x14ac:dyDescent="0.25">
      <c r="A42" s="131">
        <v>25</v>
      </c>
      <c r="B42" s="96"/>
      <c r="C42" s="57"/>
      <c r="D42" s="57"/>
      <c r="E42" s="97"/>
      <c r="F42" s="79"/>
      <c r="G42" s="79"/>
      <c r="H42" s="79"/>
      <c r="I42" s="79"/>
      <c r="J42" s="79"/>
      <c r="K42" s="79"/>
      <c r="L42" s="79"/>
      <c r="M42" s="79"/>
      <c r="N42" s="79"/>
      <c r="O42" s="79"/>
      <c r="P42" s="79"/>
      <c r="Q42" s="79"/>
      <c r="R42" s="79"/>
    </row>
    <row r="43" spans="1:18" x14ac:dyDescent="0.25">
      <c r="A43" s="131">
        <v>26</v>
      </c>
      <c r="B43" s="96"/>
      <c r="C43" s="57"/>
      <c r="D43" s="57"/>
      <c r="E43" s="97"/>
      <c r="F43" s="79"/>
      <c r="G43" s="79"/>
      <c r="H43" s="79"/>
      <c r="I43" s="79"/>
      <c r="J43" s="79"/>
      <c r="K43" s="79"/>
      <c r="L43" s="79"/>
      <c r="M43" s="79"/>
      <c r="N43" s="79"/>
      <c r="O43" s="79"/>
      <c r="P43" s="79"/>
      <c r="Q43" s="79"/>
      <c r="R43" s="79"/>
    </row>
    <row r="44" spans="1:18" x14ac:dyDescent="0.25">
      <c r="A44" s="131">
        <v>27</v>
      </c>
      <c r="B44" s="96"/>
      <c r="C44" s="57"/>
      <c r="D44" s="57"/>
      <c r="E44" s="97"/>
      <c r="F44" s="79"/>
      <c r="G44" s="79"/>
      <c r="H44" s="79"/>
      <c r="I44" s="79"/>
      <c r="J44" s="79"/>
      <c r="K44" s="79"/>
      <c r="L44" s="79"/>
      <c r="M44" s="79"/>
      <c r="N44" s="79"/>
      <c r="O44" s="79"/>
      <c r="P44" s="79"/>
      <c r="Q44" s="79"/>
      <c r="R44" s="79"/>
    </row>
    <row r="45" spans="1:18" x14ac:dyDescent="0.25">
      <c r="A45" s="131">
        <v>28</v>
      </c>
      <c r="B45" s="96"/>
      <c r="C45" s="57"/>
      <c r="D45" s="57"/>
      <c r="E45" s="97"/>
      <c r="F45" s="79"/>
      <c r="G45" s="79"/>
      <c r="H45" s="79"/>
      <c r="I45" s="79"/>
      <c r="J45" s="79"/>
      <c r="K45" s="79"/>
      <c r="L45" s="79"/>
      <c r="M45" s="79"/>
      <c r="N45" s="79"/>
      <c r="O45" s="79"/>
      <c r="P45" s="79"/>
      <c r="Q45" s="79"/>
      <c r="R45" s="79"/>
    </row>
    <row r="46" spans="1:18" x14ac:dyDescent="0.25">
      <c r="A46" s="131">
        <v>29</v>
      </c>
      <c r="B46" s="96"/>
      <c r="C46" s="57"/>
      <c r="D46" s="57"/>
      <c r="E46" s="97"/>
      <c r="F46" s="79"/>
      <c r="G46" s="79"/>
      <c r="H46" s="79"/>
      <c r="I46" s="79"/>
      <c r="J46" s="79"/>
      <c r="K46" s="79"/>
      <c r="L46" s="79"/>
      <c r="M46" s="79"/>
      <c r="N46" s="79"/>
      <c r="O46" s="79"/>
      <c r="P46" s="79"/>
      <c r="Q46" s="79"/>
      <c r="R46" s="79"/>
    </row>
    <row r="47" spans="1:18" x14ac:dyDescent="0.25">
      <c r="A47" s="131">
        <v>30</v>
      </c>
      <c r="B47" s="96"/>
      <c r="C47" s="57"/>
      <c r="D47" s="57"/>
      <c r="E47" s="97"/>
      <c r="F47" s="79"/>
      <c r="G47" s="79"/>
      <c r="H47" s="79"/>
      <c r="I47" s="79"/>
      <c r="J47" s="79"/>
      <c r="K47" s="79"/>
      <c r="L47" s="79"/>
      <c r="M47" s="79"/>
      <c r="N47" s="79"/>
      <c r="O47" s="79"/>
      <c r="P47" s="79"/>
      <c r="Q47" s="79"/>
      <c r="R47" s="79"/>
    </row>
    <row r="48" spans="1:18" x14ac:dyDescent="0.25">
      <c r="A48" s="131">
        <v>31</v>
      </c>
      <c r="B48" s="96"/>
      <c r="C48" s="57"/>
      <c r="D48" s="57"/>
      <c r="E48" s="97"/>
      <c r="F48" s="79"/>
      <c r="G48" s="79"/>
      <c r="H48" s="79"/>
      <c r="I48" s="79"/>
      <c r="J48" s="79"/>
      <c r="K48" s="79"/>
      <c r="L48" s="79"/>
      <c r="M48" s="79"/>
      <c r="N48" s="79"/>
      <c r="O48" s="79"/>
      <c r="P48" s="79"/>
      <c r="Q48" s="79"/>
      <c r="R48" s="79"/>
    </row>
    <row r="49" spans="1:18" x14ac:dyDescent="0.25">
      <c r="A49" s="131">
        <v>32</v>
      </c>
      <c r="B49" s="96"/>
      <c r="C49" s="57"/>
      <c r="D49" s="57"/>
      <c r="E49" s="97"/>
      <c r="F49" s="79"/>
      <c r="G49" s="79"/>
      <c r="H49" s="79"/>
      <c r="I49" s="79"/>
      <c r="J49" s="79"/>
      <c r="K49" s="79"/>
      <c r="L49" s="79"/>
      <c r="M49" s="79"/>
      <c r="N49" s="79"/>
      <c r="O49" s="79"/>
      <c r="P49" s="79"/>
      <c r="Q49" s="79"/>
      <c r="R49" s="79"/>
    </row>
    <row r="50" spans="1:18" x14ac:dyDescent="0.25">
      <c r="A50" s="131">
        <v>33</v>
      </c>
      <c r="B50" s="96"/>
      <c r="C50" s="57"/>
      <c r="D50" s="57"/>
      <c r="E50" s="97"/>
      <c r="F50" s="79"/>
      <c r="G50" s="79"/>
      <c r="H50" s="79"/>
      <c r="I50" s="79"/>
      <c r="J50" s="79"/>
      <c r="K50" s="79"/>
      <c r="L50" s="79"/>
      <c r="M50" s="79"/>
      <c r="N50" s="79"/>
      <c r="O50" s="79"/>
      <c r="P50" s="79"/>
      <c r="Q50" s="79"/>
      <c r="R50" s="79"/>
    </row>
    <row r="51" spans="1:18" x14ac:dyDescent="0.25">
      <c r="A51" s="131">
        <v>34</v>
      </c>
      <c r="B51" s="96"/>
      <c r="C51" s="57"/>
      <c r="D51" s="57"/>
      <c r="E51" s="97"/>
      <c r="F51" s="79"/>
      <c r="G51" s="79"/>
      <c r="H51" s="79"/>
      <c r="I51" s="79"/>
      <c r="J51" s="79"/>
      <c r="K51" s="79"/>
      <c r="L51" s="79"/>
      <c r="M51" s="79"/>
      <c r="N51" s="79"/>
      <c r="O51" s="79"/>
      <c r="P51" s="79"/>
      <c r="Q51" s="79"/>
      <c r="R51" s="79"/>
    </row>
    <row r="52" spans="1:18" x14ac:dyDescent="0.25">
      <c r="A52" s="131">
        <v>35</v>
      </c>
      <c r="B52" s="96"/>
      <c r="C52" s="57"/>
      <c r="D52" s="57"/>
      <c r="E52" s="97"/>
      <c r="F52" s="79"/>
      <c r="G52" s="79"/>
      <c r="H52" s="79"/>
      <c r="I52" s="79"/>
      <c r="J52" s="79"/>
      <c r="K52" s="79"/>
      <c r="L52" s="79"/>
      <c r="M52" s="79"/>
      <c r="N52" s="79"/>
      <c r="O52" s="79"/>
      <c r="P52" s="79"/>
      <c r="Q52" s="79"/>
      <c r="R52" s="79"/>
    </row>
    <row r="53" spans="1:18" x14ac:dyDescent="0.25">
      <c r="A53" s="131">
        <v>36</v>
      </c>
      <c r="B53" s="96"/>
      <c r="C53" s="57"/>
      <c r="D53" s="57"/>
      <c r="E53" s="97"/>
      <c r="F53" s="79"/>
      <c r="G53" s="79"/>
      <c r="H53" s="79"/>
      <c r="I53" s="79"/>
      <c r="J53" s="79"/>
      <c r="K53" s="79"/>
      <c r="L53" s="79"/>
      <c r="M53" s="79"/>
      <c r="N53" s="79"/>
      <c r="O53" s="79"/>
      <c r="P53" s="79"/>
      <c r="Q53" s="79"/>
      <c r="R53" s="79"/>
    </row>
    <row r="54" spans="1:18" x14ac:dyDescent="0.25">
      <c r="A54" s="131">
        <v>37</v>
      </c>
      <c r="B54" s="96"/>
      <c r="C54" s="57"/>
      <c r="D54" s="57"/>
      <c r="E54" s="97"/>
      <c r="F54" s="79"/>
      <c r="G54" s="79"/>
      <c r="H54" s="79"/>
      <c r="I54" s="79"/>
      <c r="J54" s="79"/>
      <c r="K54" s="79"/>
      <c r="L54" s="79"/>
      <c r="M54" s="79"/>
      <c r="N54" s="79"/>
      <c r="O54" s="79"/>
      <c r="P54" s="79"/>
      <c r="Q54" s="79"/>
      <c r="R54" s="79"/>
    </row>
    <row r="55" spans="1:18" x14ac:dyDescent="0.25">
      <c r="A55" s="131">
        <v>38</v>
      </c>
      <c r="B55" s="96"/>
      <c r="C55" s="57"/>
      <c r="D55" s="57"/>
      <c r="E55" s="97"/>
      <c r="F55" s="79"/>
      <c r="G55" s="79"/>
      <c r="H55" s="79"/>
      <c r="I55" s="79"/>
      <c r="J55" s="79"/>
      <c r="K55" s="79"/>
      <c r="L55" s="79"/>
      <c r="M55" s="79"/>
      <c r="N55" s="79"/>
      <c r="O55" s="79"/>
      <c r="P55" s="79"/>
      <c r="Q55" s="79"/>
      <c r="R55" s="79"/>
    </row>
    <row r="56" spans="1:18" x14ac:dyDescent="0.25">
      <c r="A56" s="131">
        <v>39</v>
      </c>
      <c r="B56" s="96"/>
      <c r="C56" s="57"/>
      <c r="D56" s="57"/>
      <c r="E56" s="97"/>
      <c r="F56" s="79"/>
      <c r="G56" s="79"/>
      <c r="H56" s="79"/>
      <c r="I56" s="79"/>
      <c r="J56" s="79"/>
      <c r="K56" s="79"/>
      <c r="L56" s="79"/>
      <c r="M56" s="79"/>
      <c r="N56" s="79"/>
      <c r="O56" s="79"/>
      <c r="P56" s="79"/>
      <c r="Q56" s="79"/>
      <c r="R56" s="79"/>
    </row>
    <row r="57" spans="1:18" x14ac:dyDescent="0.25">
      <c r="A57" s="131">
        <v>40</v>
      </c>
      <c r="B57" s="96"/>
      <c r="C57" s="57"/>
      <c r="D57" s="57"/>
      <c r="E57" s="97"/>
      <c r="F57" s="79"/>
      <c r="G57" s="79"/>
      <c r="H57" s="79"/>
      <c r="I57" s="79"/>
      <c r="J57" s="79"/>
      <c r="K57" s="79"/>
      <c r="L57" s="79"/>
      <c r="M57" s="79"/>
      <c r="N57" s="79"/>
      <c r="O57" s="79"/>
      <c r="P57" s="79"/>
      <c r="Q57" s="79"/>
      <c r="R57" s="79"/>
    </row>
  </sheetData>
  <sheetProtection algorithmName="SHA-512" hashValue="nWzJVyyQHJinTlNy/lEbSY9M7UbJPC1g4tFkoProrD5RZOwFykE8rhSfdEbHEAHbvfWkW7mlu70ZBXEqf80OEg==" saltValue="J/IVJ799hRwZmJ1gdIuYlg==" spinCount="100000" sheet="1" objects="1" scenarios="1"/>
  <dataConsolidate>
    <dataRefs count="1">
      <dataRef ref="A14:A23" sheet="Anagrafica" r:id="rId1"/>
    </dataRefs>
  </dataConsolidate>
  <conditionalFormatting sqref="H18:H57">
    <cfRule type="expression" dxfId="96" priority="1">
      <formula>AND( ISBLANK(H18),IF(G18="SI","VERO","FALSO")  )</formula>
    </cfRule>
  </conditionalFormatting>
  <dataValidations count="1">
    <dataValidation type="list" allowBlank="1" showInputMessage="1" showErrorMessage="1" sqref="G18:G57">
      <formula1>"SI,NO"</formula1>
    </dataValidation>
  </dataValidation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2:I53"/>
  <sheetViews>
    <sheetView topLeftCell="A43" zoomScale="70" zoomScaleNormal="70" workbookViewId="0">
      <selection activeCell="A8" sqref="A8"/>
    </sheetView>
  </sheetViews>
  <sheetFormatPr defaultColWidth="8.7109375" defaultRowHeight="15" x14ac:dyDescent="0.25"/>
  <cols>
    <col min="1" max="1" width="37.28515625" style="8" customWidth="1"/>
    <col min="2" max="2" width="42" style="8" customWidth="1"/>
    <col min="3" max="3" width="60.140625" style="8" customWidth="1"/>
    <col min="4" max="5" width="23.7109375" style="27" customWidth="1"/>
    <col min="6" max="6" width="20.28515625" style="8" customWidth="1"/>
    <col min="7" max="7" width="18.28515625" style="28" customWidth="1"/>
    <col min="8" max="8" width="16" style="8" customWidth="1"/>
    <col min="9" max="16384" width="8.7109375" style="8"/>
  </cols>
  <sheetData>
    <row r="2" spans="1:8" ht="93.95" customHeight="1" x14ac:dyDescent="0.25">
      <c r="A2" s="145" t="s">
        <v>219</v>
      </c>
      <c r="B2" s="146"/>
      <c r="C2" s="146"/>
      <c r="D2" s="146"/>
      <c r="E2" s="146"/>
      <c r="F2" s="146"/>
      <c r="G2" s="146"/>
    </row>
    <row r="3" spans="1:8" x14ac:dyDescent="0.25">
      <c r="A3" s="26"/>
      <c r="B3" s="26"/>
      <c r="C3" s="26"/>
      <c r="F3" s="26"/>
    </row>
    <row r="4" spans="1:8" x14ac:dyDescent="0.25">
      <c r="A4" s="33" t="s">
        <v>44</v>
      </c>
      <c r="B4" s="32" t="s">
        <v>45</v>
      </c>
      <c r="C4" s="26"/>
      <c r="F4" s="26"/>
    </row>
    <row r="5" spans="1:8" x14ac:dyDescent="0.25">
      <c r="A5" s="26"/>
      <c r="B5" s="26"/>
      <c r="C5" s="26"/>
      <c r="F5" s="26"/>
    </row>
    <row r="6" spans="1:8" ht="35.25" customHeight="1" x14ac:dyDescent="0.25">
      <c r="A6" s="147" t="s">
        <v>22</v>
      </c>
      <c r="B6" s="148"/>
      <c r="C6" s="16">
        <f>SUM(H8:H48)</f>
        <v>0</v>
      </c>
      <c r="D6" s="30"/>
      <c r="E6" s="30"/>
      <c r="F6" s="30"/>
      <c r="G6" s="31"/>
      <c r="H6" s="30"/>
    </row>
    <row r="7" spans="1:8" ht="47.25" customHeight="1" x14ac:dyDescent="0.25">
      <c r="A7" s="80" t="s">
        <v>18</v>
      </c>
      <c r="B7" s="2" t="s">
        <v>168</v>
      </c>
      <c r="C7" s="2" t="s">
        <v>175</v>
      </c>
      <c r="D7" s="2" t="s">
        <v>93</v>
      </c>
      <c r="E7" s="101" t="s">
        <v>170</v>
      </c>
      <c r="F7" s="81" t="s">
        <v>14</v>
      </c>
      <c r="G7" s="101" t="s">
        <v>59</v>
      </c>
      <c r="H7" s="82" t="s">
        <v>22</v>
      </c>
    </row>
    <row r="8" spans="1:8" s="14" customFormat="1" ht="72.75" customHeight="1" x14ac:dyDescent="0.25">
      <c r="A8" s="37"/>
      <c r="B8" s="37"/>
      <c r="C8" s="138" t="str">
        <f>IFERROR(VLOOKUP(T_Aiuto_27_a_1[[#This Row],[ Prodotto]],Parametri!$G$23:$L$56,6,FALSE),"")</f>
        <v/>
      </c>
      <c r="D8" s="139" t="str">
        <f>IFERROR(VLOOKUP(T_Aiuto_27_a_1[[#This Row],[ Prodotto]],Parametri!$G$23:$L$56,2,FALSE),"")</f>
        <v/>
      </c>
      <c r="E8" s="139" t="str">
        <f>IFERROR(VLOOKUP(T_Aiuto_27_a_1[[#This Row],[ Prodotto]],Parametri!$G$23:$L$56,3,FALSE),"")</f>
        <v/>
      </c>
      <c r="F8" s="140" t="str">
        <f>IFERROR(VLOOKUP(T_Aiuto_27_a_1[[#This Row],[ Prodotto]],Parametri!$G$23:$L$56,4,FALSE),"")</f>
        <v/>
      </c>
      <c r="G8" s="24"/>
      <c r="H8" s="143" t="str">
        <f t="shared" ref="H8:H48" si="0">IF(ISERROR(F8*G8*Ct*Pt_1),"",F8*G8*Ct*Pt_1)</f>
        <v/>
      </c>
    </row>
    <row r="9" spans="1:8" s="14" customFormat="1" ht="72.75" customHeight="1" x14ac:dyDescent="0.25">
      <c r="A9" s="37"/>
      <c r="B9" s="37"/>
      <c r="C9" s="138" t="str">
        <f>IFERROR(VLOOKUP(T_Aiuto_27_a_1[[#This Row],[ Prodotto]],Parametri!$G$23:$L$56,6,FALSE),"")</f>
        <v/>
      </c>
      <c r="D9" s="139" t="str">
        <f>IFERROR(VLOOKUP(T_Aiuto_27_a_1[[#This Row],[ Prodotto]],Parametri!$G$23:$L$56,2,FALSE),"")</f>
        <v/>
      </c>
      <c r="E9" s="139" t="str">
        <f>IFERROR(VLOOKUP(T_Aiuto_27_a_1[[#This Row],[ Prodotto]],Parametri!$G$23:$L$56,3,FALSE),"")</f>
        <v/>
      </c>
      <c r="F9" s="140" t="str">
        <f>IFERROR(VLOOKUP(T_Aiuto_27_a_1[[#This Row],[ Prodotto]],Parametri!$G$23:$L$56,4,FALSE),"")</f>
        <v/>
      </c>
      <c r="G9" s="24"/>
      <c r="H9" s="143" t="str">
        <f t="shared" si="0"/>
        <v/>
      </c>
    </row>
    <row r="10" spans="1:8" s="14" customFormat="1" ht="72.75" customHeight="1" x14ac:dyDescent="0.25">
      <c r="A10" s="37"/>
      <c r="B10" s="37"/>
      <c r="C10" s="138" t="str">
        <f>IFERROR(VLOOKUP(T_Aiuto_27_a_1[[#This Row],[ Prodotto]],Parametri!$G$23:$L$56,6,FALSE),"")</f>
        <v/>
      </c>
      <c r="D10" s="139" t="str">
        <f>IFERROR(VLOOKUP(T_Aiuto_27_a_1[[#This Row],[ Prodotto]],Parametri!$G$23:$L$56,2,FALSE),"")</f>
        <v/>
      </c>
      <c r="E10" s="139" t="str">
        <f>IFERROR(VLOOKUP(T_Aiuto_27_a_1[[#This Row],[ Prodotto]],Parametri!$G$23:$L$56,3,FALSE),"")</f>
        <v/>
      </c>
      <c r="F10" s="140" t="str">
        <f>IFERROR(VLOOKUP(T_Aiuto_27_a_1[[#This Row],[ Prodotto]],Parametri!$G$23:$L$56,4,FALSE),"")</f>
        <v/>
      </c>
      <c r="G10" s="24"/>
      <c r="H10" s="143" t="str">
        <f t="shared" si="0"/>
        <v/>
      </c>
    </row>
    <row r="11" spans="1:8" s="14" customFormat="1" ht="72.75" customHeight="1" x14ac:dyDescent="0.25">
      <c r="A11" s="37"/>
      <c r="B11" s="37"/>
      <c r="C11" s="138" t="str">
        <f>IFERROR(VLOOKUP(T_Aiuto_27_a_1[[#This Row],[ Prodotto]],Parametri!$G$23:$L$56,6,FALSE),"")</f>
        <v/>
      </c>
      <c r="D11" s="139" t="str">
        <f>IFERROR(VLOOKUP(T_Aiuto_27_a_1[[#This Row],[ Prodotto]],Parametri!$G$23:$L$56,2,FALSE),"")</f>
        <v/>
      </c>
      <c r="E11" s="139" t="str">
        <f>IFERROR(VLOOKUP(T_Aiuto_27_a_1[[#This Row],[ Prodotto]],Parametri!$G$23:$L$56,3,FALSE),"")</f>
        <v/>
      </c>
      <c r="F11" s="140" t="str">
        <f>IFERROR(VLOOKUP(T_Aiuto_27_a_1[[#This Row],[ Prodotto]],Parametri!$G$23:$L$56,4,FALSE),"")</f>
        <v/>
      </c>
      <c r="G11" s="24"/>
      <c r="H11" s="143" t="str">
        <f t="shared" si="0"/>
        <v/>
      </c>
    </row>
    <row r="12" spans="1:8" s="14" customFormat="1" ht="72.75" customHeight="1" x14ac:dyDescent="0.25">
      <c r="A12" s="37"/>
      <c r="B12" s="37"/>
      <c r="C12" s="138" t="str">
        <f>IFERROR(VLOOKUP(T_Aiuto_27_a_1[[#This Row],[ Prodotto]],Parametri!$G$23:$L$56,6,FALSE),"")</f>
        <v/>
      </c>
      <c r="D12" s="139" t="str">
        <f>IFERROR(VLOOKUP(T_Aiuto_27_a_1[[#This Row],[ Prodotto]],Parametri!$G$23:$L$56,2,FALSE),"")</f>
        <v/>
      </c>
      <c r="E12" s="139" t="str">
        <f>IFERROR(VLOOKUP(T_Aiuto_27_a_1[[#This Row],[ Prodotto]],Parametri!$G$23:$L$56,3,FALSE),"")</f>
        <v/>
      </c>
      <c r="F12" s="140" t="str">
        <f>IFERROR(VLOOKUP(T_Aiuto_27_a_1[[#This Row],[ Prodotto]],Parametri!$G$23:$L$56,4,FALSE),"")</f>
        <v/>
      </c>
      <c r="G12" s="24"/>
      <c r="H12" s="143" t="str">
        <f t="shared" si="0"/>
        <v/>
      </c>
    </row>
    <row r="13" spans="1:8" s="14" customFormat="1" ht="72.75" customHeight="1" x14ac:dyDescent="0.25">
      <c r="A13" s="37"/>
      <c r="B13" s="37"/>
      <c r="C13" s="138" t="str">
        <f>IFERROR(VLOOKUP(T_Aiuto_27_a_1[[#This Row],[ Prodotto]],Parametri!$G$23:$L$56,6,FALSE),"")</f>
        <v/>
      </c>
      <c r="D13" s="139" t="str">
        <f>IFERROR(VLOOKUP(T_Aiuto_27_a_1[[#This Row],[ Prodotto]],Parametri!$G$23:$L$56,2,FALSE),"")</f>
        <v/>
      </c>
      <c r="E13" s="139" t="str">
        <f>IFERROR(VLOOKUP(T_Aiuto_27_a_1[[#This Row],[ Prodotto]],Parametri!$G$23:$L$56,3,FALSE),"")</f>
        <v/>
      </c>
      <c r="F13" s="140" t="str">
        <f>IFERROR(VLOOKUP(T_Aiuto_27_a_1[[#This Row],[ Prodotto]],Parametri!$G$23:$L$56,4,FALSE),"")</f>
        <v/>
      </c>
      <c r="G13" s="24"/>
      <c r="H13" s="143" t="str">
        <f t="shared" si="0"/>
        <v/>
      </c>
    </row>
    <row r="14" spans="1:8" s="14" customFormat="1" ht="72.75" customHeight="1" x14ac:dyDescent="0.25">
      <c r="A14" s="37"/>
      <c r="B14" s="37"/>
      <c r="C14" s="138" t="str">
        <f>IFERROR(VLOOKUP(T_Aiuto_27_a_1[[#This Row],[ Prodotto]],Parametri!$G$23:$L$56,6,FALSE),"")</f>
        <v/>
      </c>
      <c r="D14" s="139" t="str">
        <f>IFERROR(VLOOKUP(T_Aiuto_27_a_1[[#This Row],[ Prodotto]],Parametri!$G$23:$L$56,2,FALSE),"")</f>
        <v/>
      </c>
      <c r="E14" s="139" t="str">
        <f>IFERROR(VLOOKUP(T_Aiuto_27_a_1[[#This Row],[ Prodotto]],Parametri!$G$23:$L$56,3,FALSE),"")</f>
        <v/>
      </c>
      <c r="F14" s="140" t="str">
        <f>IFERROR(VLOOKUP(T_Aiuto_27_a_1[[#This Row],[ Prodotto]],Parametri!$G$23:$L$56,4,FALSE),"")</f>
        <v/>
      </c>
      <c r="G14" s="24"/>
      <c r="H14" s="143" t="str">
        <f t="shared" si="0"/>
        <v/>
      </c>
    </row>
    <row r="15" spans="1:8" s="14" customFormat="1" ht="72.75" customHeight="1" x14ac:dyDescent="0.25">
      <c r="A15" s="37"/>
      <c r="B15" s="37"/>
      <c r="C15" s="138" t="str">
        <f>IFERROR(VLOOKUP(T_Aiuto_27_a_1[[#This Row],[ Prodotto]],Parametri!$G$23:$L$56,6,FALSE),"")</f>
        <v/>
      </c>
      <c r="D15" s="139" t="str">
        <f>IFERROR(VLOOKUP(T_Aiuto_27_a_1[[#This Row],[ Prodotto]],Parametri!$G$23:$L$56,2,FALSE),"")</f>
        <v/>
      </c>
      <c r="E15" s="139" t="str">
        <f>IFERROR(VLOOKUP(T_Aiuto_27_a_1[[#This Row],[ Prodotto]],Parametri!$G$23:$L$56,3,FALSE),"")</f>
        <v/>
      </c>
      <c r="F15" s="140" t="str">
        <f>IFERROR(VLOOKUP(T_Aiuto_27_a_1[[#This Row],[ Prodotto]],Parametri!$G$23:$L$56,4,FALSE),"")</f>
        <v/>
      </c>
      <c r="G15" s="24"/>
      <c r="H15" s="143" t="str">
        <f t="shared" si="0"/>
        <v/>
      </c>
    </row>
    <row r="16" spans="1:8" s="14" customFormat="1" ht="72.75" customHeight="1" x14ac:dyDescent="0.25">
      <c r="A16" s="37"/>
      <c r="B16" s="37"/>
      <c r="C16" s="138" t="str">
        <f>IFERROR(VLOOKUP(T_Aiuto_27_a_1[[#This Row],[ Prodotto]],Parametri!$G$23:$L$56,6,FALSE),"")</f>
        <v/>
      </c>
      <c r="D16" s="139" t="str">
        <f>IFERROR(VLOOKUP(T_Aiuto_27_a_1[[#This Row],[ Prodotto]],Parametri!$G$23:$L$56,2,FALSE),"")</f>
        <v/>
      </c>
      <c r="E16" s="139" t="str">
        <f>IFERROR(VLOOKUP(T_Aiuto_27_a_1[[#This Row],[ Prodotto]],Parametri!$G$23:$L$56,3,FALSE),"")</f>
        <v/>
      </c>
      <c r="F16" s="140" t="str">
        <f>IFERROR(VLOOKUP(T_Aiuto_27_a_1[[#This Row],[ Prodotto]],Parametri!$G$23:$L$56,4,FALSE),"")</f>
        <v/>
      </c>
      <c r="G16" s="24"/>
      <c r="H16" s="143" t="str">
        <f t="shared" si="0"/>
        <v/>
      </c>
    </row>
    <row r="17" spans="1:8" s="14" customFormat="1" ht="72.75" customHeight="1" x14ac:dyDescent="0.25">
      <c r="A17" s="37"/>
      <c r="B17" s="37"/>
      <c r="C17" s="138" t="str">
        <f>IFERROR(VLOOKUP(T_Aiuto_27_a_1[[#This Row],[ Prodotto]],Parametri!$G$23:$L$56,6,FALSE),"")</f>
        <v/>
      </c>
      <c r="D17" s="139" t="str">
        <f>IFERROR(VLOOKUP(T_Aiuto_27_a_1[[#This Row],[ Prodotto]],Parametri!$G$23:$L$56,2,FALSE),"")</f>
        <v/>
      </c>
      <c r="E17" s="139" t="str">
        <f>IFERROR(VLOOKUP(T_Aiuto_27_a_1[[#This Row],[ Prodotto]],Parametri!$G$23:$L$56,3,FALSE),"")</f>
        <v/>
      </c>
      <c r="F17" s="140" t="str">
        <f>IFERROR(VLOOKUP(T_Aiuto_27_a_1[[#This Row],[ Prodotto]],Parametri!$G$23:$L$56,4,FALSE),"")</f>
        <v/>
      </c>
      <c r="G17" s="24"/>
      <c r="H17" s="143" t="str">
        <f t="shared" si="0"/>
        <v/>
      </c>
    </row>
    <row r="18" spans="1:8" s="14" customFormat="1" ht="72.75" customHeight="1" x14ac:dyDescent="0.25">
      <c r="A18" s="37"/>
      <c r="B18" s="37"/>
      <c r="C18" s="138" t="str">
        <f>IFERROR(VLOOKUP(T_Aiuto_27_a_1[[#This Row],[ Prodotto]],Parametri!$G$23:$L$56,6,FALSE),"")</f>
        <v/>
      </c>
      <c r="D18" s="139" t="str">
        <f>IFERROR(VLOOKUP(T_Aiuto_27_a_1[[#This Row],[ Prodotto]],Parametri!$G$23:$L$56,2,FALSE),"")</f>
        <v/>
      </c>
      <c r="E18" s="139" t="str">
        <f>IFERROR(VLOOKUP(T_Aiuto_27_a_1[[#This Row],[ Prodotto]],Parametri!$G$23:$L$56,3,FALSE),"")</f>
        <v/>
      </c>
      <c r="F18" s="140" t="str">
        <f>IFERROR(VLOOKUP(T_Aiuto_27_a_1[[#This Row],[ Prodotto]],Parametri!$G$23:$L$56,4,FALSE),"")</f>
        <v/>
      </c>
      <c r="G18" s="24"/>
      <c r="H18" s="143" t="str">
        <f t="shared" si="0"/>
        <v/>
      </c>
    </row>
    <row r="19" spans="1:8" s="59" customFormat="1" ht="72.75" customHeight="1" x14ac:dyDescent="0.25">
      <c r="A19" s="37"/>
      <c r="B19" s="37"/>
      <c r="C19" s="138" t="str">
        <f>IFERROR(VLOOKUP(T_Aiuto_27_a_1[[#This Row],[ Prodotto]],Parametri!$G$23:$L$56,6,FALSE),"")</f>
        <v/>
      </c>
      <c r="D19" s="139" t="str">
        <f>IFERROR(VLOOKUP(T_Aiuto_27_a_1[[#This Row],[ Prodotto]],Parametri!$G$23:$L$56,2,FALSE),"")</f>
        <v/>
      </c>
      <c r="E19" s="139" t="str">
        <f>IFERROR(VLOOKUP(T_Aiuto_27_a_1[[#This Row],[ Prodotto]],Parametri!$G$23:$L$56,3,FALSE),"")</f>
        <v/>
      </c>
      <c r="F19" s="140" t="str">
        <f>IFERROR(VLOOKUP(T_Aiuto_27_a_1[[#This Row],[ Prodotto]],Parametri!$G$23:$L$56,4,FALSE),"")</f>
        <v/>
      </c>
      <c r="G19" s="107"/>
      <c r="H19" s="144" t="str">
        <f t="shared" si="0"/>
        <v/>
      </c>
    </row>
    <row r="20" spans="1:8" s="59" customFormat="1" ht="72.75" customHeight="1" x14ac:dyDescent="0.25">
      <c r="A20" s="37"/>
      <c r="B20" s="37"/>
      <c r="C20" s="138" t="str">
        <f>IFERROR(VLOOKUP(T_Aiuto_27_a_1[[#This Row],[ Prodotto]],Parametri!$G$23:$L$56,6,FALSE),"")</f>
        <v/>
      </c>
      <c r="D20" s="139" t="str">
        <f>IFERROR(VLOOKUP(T_Aiuto_27_a_1[[#This Row],[ Prodotto]],Parametri!$G$23:$L$56,2,FALSE),"")</f>
        <v/>
      </c>
      <c r="E20" s="139" t="str">
        <f>IFERROR(VLOOKUP(T_Aiuto_27_a_1[[#This Row],[ Prodotto]],Parametri!$G$23:$L$56,3,FALSE),"")</f>
        <v/>
      </c>
      <c r="F20" s="140" t="str">
        <f>IFERROR(VLOOKUP(T_Aiuto_27_a_1[[#This Row],[ Prodotto]],Parametri!$G$23:$L$56,4,FALSE),"")</f>
        <v/>
      </c>
      <c r="G20" s="107"/>
      <c r="H20" s="144" t="str">
        <f t="shared" si="0"/>
        <v/>
      </c>
    </row>
    <row r="21" spans="1:8" s="59" customFormat="1" ht="72.75" customHeight="1" x14ac:dyDescent="0.25">
      <c r="A21" s="37"/>
      <c r="B21" s="63"/>
      <c r="C21" s="138" t="str">
        <f>IFERROR(VLOOKUP(T_Aiuto_27_a_1[[#This Row],[ Prodotto]],Parametri!$G$23:$L$56,6,FALSE),"")</f>
        <v/>
      </c>
      <c r="D21" s="139" t="str">
        <f>IFERROR(VLOOKUP(T_Aiuto_27_a_1[[#This Row],[ Prodotto]],Parametri!$G$23:$L$56,2,FALSE),"")</f>
        <v/>
      </c>
      <c r="E21" s="139" t="str">
        <f>IFERROR(VLOOKUP(T_Aiuto_27_a_1[[#This Row],[ Prodotto]],Parametri!$G$23:$L$56,3,FALSE),"")</f>
        <v/>
      </c>
      <c r="F21" s="140" t="str">
        <f>IFERROR(VLOOKUP(T_Aiuto_27_a_1[[#This Row],[ Prodotto]],Parametri!$G$23:$L$56,4,FALSE),"")</f>
        <v/>
      </c>
      <c r="G21" s="63"/>
      <c r="H21" s="144" t="str">
        <f t="shared" si="0"/>
        <v/>
      </c>
    </row>
    <row r="22" spans="1:8" s="14" customFormat="1" ht="72.75" customHeight="1" x14ac:dyDescent="0.25">
      <c r="A22" s="37"/>
      <c r="B22" s="63"/>
      <c r="C22" s="138" t="str">
        <f>IFERROR(VLOOKUP(T_Aiuto_27_a_1[[#This Row],[ Prodotto]],Parametri!$G$23:$L$56,6,FALSE),"")</f>
        <v/>
      </c>
      <c r="D22" s="139" t="str">
        <f>IFERROR(VLOOKUP(T_Aiuto_27_a_1[[#This Row],[ Prodotto]],Parametri!$G$23:$L$56,2,FALSE),"")</f>
        <v/>
      </c>
      <c r="E22" s="139" t="str">
        <f>IFERROR(VLOOKUP(T_Aiuto_27_a_1[[#This Row],[ Prodotto]],Parametri!$G$23:$L$56,3,FALSE),"")</f>
        <v/>
      </c>
      <c r="F22" s="140" t="str">
        <f>IFERROR(VLOOKUP(T_Aiuto_27_a_1[[#This Row],[ Prodotto]],Parametri!$G$23:$L$56,4,FALSE),"")</f>
        <v/>
      </c>
      <c r="G22" s="64"/>
      <c r="H22" s="143" t="str">
        <f t="shared" si="0"/>
        <v/>
      </c>
    </row>
    <row r="23" spans="1:8" s="14" customFormat="1" ht="72.75" customHeight="1" x14ac:dyDescent="0.25">
      <c r="A23" s="37"/>
      <c r="B23" s="63"/>
      <c r="C23" s="138" t="str">
        <f>IFERROR(VLOOKUP(T_Aiuto_27_a_1[[#This Row],[ Prodotto]],Parametri!$G$23:$L$56,6,FALSE),"")</f>
        <v/>
      </c>
      <c r="D23" s="139" t="str">
        <f>IFERROR(VLOOKUP(T_Aiuto_27_a_1[[#This Row],[ Prodotto]],Parametri!$G$23:$L$56,2,FALSE),"")</f>
        <v/>
      </c>
      <c r="E23" s="139" t="str">
        <f>IFERROR(VLOOKUP(T_Aiuto_27_a_1[[#This Row],[ Prodotto]],Parametri!$G$23:$L$56,3,FALSE),"")</f>
        <v/>
      </c>
      <c r="F23" s="140" t="str">
        <f>IFERROR(VLOOKUP(T_Aiuto_27_a_1[[#This Row],[ Prodotto]],Parametri!$G$23:$L$56,4,FALSE),"")</f>
        <v/>
      </c>
      <c r="G23" s="64"/>
      <c r="H23" s="143" t="str">
        <f t="shared" si="0"/>
        <v/>
      </c>
    </row>
    <row r="24" spans="1:8" s="14" customFormat="1" ht="72.75" customHeight="1" x14ac:dyDescent="0.25">
      <c r="A24" s="37"/>
      <c r="B24" s="63"/>
      <c r="C24" s="138" t="str">
        <f>IFERROR(VLOOKUP(T_Aiuto_27_a_1[[#This Row],[ Prodotto]],Parametri!$G$23:$L$56,6,FALSE),"")</f>
        <v/>
      </c>
      <c r="D24" s="139" t="str">
        <f>IFERROR(VLOOKUP(T_Aiuto_27_a_1[[#This Row],[ Prodotto]],Parametri!$G$23:$L$56,2,FALSE),"")</f>
        <v/>
      </c>
      <c r="E24" s="139" t="str">
        <f>IFERROR(VLOOKUP(T_Aiuto_27_a_1[[#This Row],[ Prodotto]],Parametri!$G$23:$L$56,3,FALSE),"")</f>
        <v/>
      </c>
      <c r="F24" s="140" t="str">
        <f>IFERROR(VLOOKUP(T_Aiuto_27_a_1[[#This Row],[ Prodotto]],Parametri!$G$23:$L$56,4,FALSE),"")</f>
        <v/>
      </c>
      <c r="G24" s="64"/>
      <c r="H24" s="143" t="str">
        <f t="shared" si="0"/>
        <v/>
      </c>
    </row>
    <row r="25" spans="1:8" s="14" customFormat="1" ht="72.75" customHeight="1" x14ac:dyDescent="0.25">
      <c r="A25" s="37"/>
      <c r="B25" s="63"/>
      <c r="C25" s="138" t="str">
        <f>IFERROR(VLOOKUP(T_Aiuto_27_a_1[[#This Row],[ Prodotto]],Parametri!$G$23:$L$56,6,FALSE),"")</f>
        <v/>
      </c>
      <c r="D25" s="139" t="str">
        <f>IFERROR(VLOOKUP(T_Aiuto_27_a_1[[#This Row],[ Prodotto]],Parametri!$G$23:$L$56,2,FALSE),"")</f>
        <v/>
      </c>
      <c r="E25" s="139" t="str">
        <f>IFERROR(VLOOKUP(T_Aiuto_27_a_1[[#This Row],[ Prodotto]],Parametri!$G$23:$L$56,3,FALSE),"")</f>
        <v/>
      </c>
      <c r="F25" s="140" t="str">
        <f>IFERROR(VLOOKUP(T_Aiuto_27_a_1[[#This Row],[ Prodotto]],Parametri!$G$23:$L$56,4,FALSE),"")</f>
        <v/>
      </c>
      <c r="G25" s="64"/>
      <c r="H25" s="143" t="str">
        <f t="shared" si="0"/>
        <v/>
      </c>
    </row>
    <row r="26" spans="1:8" s="14" customFormat="1" ht="72.75" customHeight="1" x14ac:dyDescent="0.25">
      <c r="A26" s="37"/>
      <c r="B26" s="63"/>
      <c r="C26" s="138" t="str">
        <f>IFERROR(VLOOKUP(T_Aiuto_27_a_1[[#This Row],[ Prodotto]],Parametri!$G$23:$L$56,6,FALSE),"")</f>
        <v/>
      </c>
      <c r="D26" s="139" t="str">
        <f>IFERROR(VLOOKUP(T_Aiuto_27_a_1[[#This Row],[ Prodotto]],Parametri!$G$23:$L$56,2,FALSE),"")</f>
        <v/>
      </c>
      <c r="E26" s="139" t="str">
        <f>IFERROR(VLOOKUP(T_Aiuto_27_a_1[[#This Row],[ Prodotto]],Parametri!$G$23:$L$56,3,FALSE),"")</f>
        <v/>
      </c>
      <c r="F26" s="140" t="str">
        <f>IFERROR(VLOOKUP(T_Aiuto_27_a_1[[#This Row],[ Prodotto]],Parametri!$G$23:$L$56,4,FALSE),"")</f>
        <v/>
      </c>
      <c r="G26" s="64"/>
      <c r="H26" s="143" t="str">
        <f t="shared" si="0"/>
        <v/>
      </c>
    </row>
    <row r="27" spans="1:8" s="14" customFormat="1" ht="72.75" customHeight="1" x14ac:dyDescent="0.25">
      <c r="A27" s="37"/>
      <c r="B27" s="63"/>
      <c r="C27" s="138" t="str">
        <f>IFERROR(VLOOKUP(T_Aiuto_27_a_1[[#This Row],[ Prodotto]],Parametri!$G$23:$L$56,6,FALSE),"")</f>
        <v/>
      </c>
      <c r="D27" s="139" t="str">
        <f>IFERROR(VLOOKUP(T_Aiuto_27_a_1[[#This Row],[ Prodotto]],Parametri!$G$23:$L$56,2,FALSE),"")</f>
        <v/>
      </c>
      <c r="E27" s="139" t="str">
        <f>IFERROR(VLOOKUP(T_Aiuto_27_a_1[[#This Row],[ Prodotto]],Parametri!$G$23:$L$56,3,FALSE),"")</f>
        <v/>
      </c>
      <c r="F27" s="140" t="str">
        <f>IFERROR(VLOOKUP(T_Aiuto_27_a_1[[#This Row],[ Prodotto]],Parametri!$G$23:$L$56,4,FALSE),"")</f>
        <v/>
      </c>
      <c r="G27" s="64"/>
      <c r="H27" s="143" t="str">
        <f t="shared" si="0"/>
        <v/>
      </c>
    </row>
    <row r="28" spans="1:8" s="14" customFormat="1" ht="72.75" customHeight="1" x14ac:dyDescent="0.25">
      <c r="A28" s="37"/>
      <c r="B28" s="37"/>
      <c r="C28" s="138" t="str">
        <f>IFERROR(VLOOKUP(T_Aiuto_27_a_1[[#This Row],[ Prodotto]],Parametri!$G$23:$L$56,6,FALSE),"")</f>
        <v/>
      </c>
      <c r="D28" s="141" t="str">
        <f>IFERROR(VLOOKUP(T_Aiuto_27_a_1[[#This Row],[ Prodotto]],Parametri!$G$23:$L$56,2,FALSE),"")</f>
        <v/>
      </c>
      <c r="E28" s="141" t="str">
        <f>IFERROR(VLOOKUP(T_Aiuto_27_a_1[[#This Row],[ Prodotto]],Parametri!$G$23:$L$56,3,FALSE),"")</f>
        <v/>
      </c>
      <c r="F28" s="142" t="str">
        <f>IFERROR(VLOOKUP(T_Aiuto_27_a_1[[#This Row],[ Prodotto]],Parametri!$G$23:$L$56,4,FALSE),"")</f>
        <v/>
      </c>
      <c r="G28" s="36"/>
      <c r="H28" s="143" t="str">
        <f t="shared" si="0"/>
        <v/>
      </c>
    </row>
    <row r="29" spans="1:8" s="14" customFormat="1" ht="72.75" customHeight="1" x14ac:dyDescent="0.25">
      <c r="A29" s="37"/>
      <c r="B29" s="37"/>
      <c r="C29" s="138" t="str">
        <f>IFERROR(VLOOKUP(T_Aiuto_27_a_1[[#This Row],[ Prodotto]],Parametri!$G$23:$L$56,6,FALSE),"")</f>
        <v/>
      </c>
      <c r="D29" s="141" t="str">
        <f>IFERROR(VLOOKUP(T_Aiuto_27_a_1[[#This Row],[ Prodotto]],Parametri!$G$23:$L$56,2,FALSE),"")</f>
        <v/>
      </c>
      <c r="E29" s="141" t="str">
        <f>IFERROR(VLOOKUP(T_Aiuto_27_a_1[[#This Row],[ Prodotto]],Parametri!$G$23:$L$56,3,FALSE),"")</f>
        <v/>
      </c>
      <c r="F29" s="142" t="str">
        <f>IFERROR(VLOOKUP(T_Aiuto_27_a_1[[#This Row],[ Prodotto]],Parametri!$G$23:$L$56,4,FALSE),"")</f>
        <v/>
      </c>
      <c r="G29" s="36"/>
      <c r="H29" s="143" t="str">
        <f t="shared" si="0"/>
        <v/>
      </c>
    </row>
    <row r="30" spans="1:8" s="14" customFormat="1" ht="72.75" customHeight="1" x14ac:dyDescent="0.25">
      <c r="A30" s="37"/>
      <c r="B30" s="37"/>
      <c r="C30" s="138" t="str">
        <f>IFERROR(VLOOKUP(T_Aiuto_27_a_1[[#This Row],[ Prodotto]],Parametri!$G$23:$L$56,6,FALSE),"")</f>
        <v/>
      </c>
      <c r="D30" s="141" t="str">
        <f>IFERROR(VLOOKUP(T_Aiuto_27_a_1[[#This Row],[ Prodotto]],Parametri!$G$23:$L$56,2,FALSE),"")</f>
        <v/>
      </c>
      <c r="E30" s="141" t="str">
        <f>IFERROR(VLOOKUP(T_Aiuto_27_a_1[[#This Row],[ Prodotto]],Parametri!$G$23:$L$56,3,FALSE),"")</f>
        <v/>
      </c>
      <c r="F30" s="142" t="str">
        <f>IFERROR(VLOOKUP(T_Aiuto_27_a_1[[#This Row],[ Prodotto]],Parametri!$G$23:$L$56,4,FALSE),"")</f>
        <v/>
      </c>
      <c r="G30" s="36"/>
      <c r="H30" s="143" t="str">
        <f t="shared" si="0"/>
        <v/>
      </c>
    </row>
    <row r="31" spans="1:8" s="14" customFormat="1" ht="72.75" customHeight="1" x14ac:dyDescent="0.25">
      <c r="A31" s="37"/>
      <c r="B31" s="37"/>
      <c r="C31" s="138" t="str">
        <f>IFERROR(VLOOKUP(T_Aiuto_27_a_1[[#This Row],[ Prodotto]],Parametri!$G$23:$L$56,6,FALSE),"")</f>
        <v/>
      </c>
      <c r="D31" s="141" t="str">
        <f>IFERROR(VLOOKUP(T_Aiuto_27_a_1[[#This Row],[ Prodotto]],Parametri!$G$23:$L$56,2,FALSE),"")</f>
        <v/>
      </c>
      <c r="E31" s="141" t="str">
        <f>IFERROR(VLOOKUP(T_Aiuto_27_a_1[[#This Row],[ Prodotto]],Parametri!$G$23:$L$56,3,FALSE),"")</f>
        <v/>
      </c>
      <c r="F31" s="142" t="str">
        <f>IFERROR(VLOOKUP(T_Aiuto_27_a_1[[#This Row],[ Prodotto]],Parametri!$G$23:$L$56,4,FALSE),"")</f>
        <v/>
      </c>
      <c r="G31" s="36"/>
      <c r="H31" s="143" t="str">
        <f t="shared" si="0"/>
        <v/>
      </c>
    </row>
    <row r="32" spans="1:8" s="14" customFormat="1" ht="72.75" customHeight="1" x14ac:dyDescent="0.25">
      <c r="A32" s="37"/>
      <c r="B32" s="37"/>
      <c r="C32" s="138" t="str">
        <f>IFERROR(VLOOKUP(T_Aiuto_27_a_1[[#This Row],[ Prodotto]],Parametri!$G$23:$L$56,6,FALSE),"")</f>
        <v/>
      </c>
      <c r="D32" s="141" t="str">
        <f>IFERROR(VLOOKUP(T_Aiuto_27_a_1[[#This Row],[ Prodotto]],Parametri!$G$23:$L$56,2,FALSE),"")</f>
        <v/>
      </c>
      <c r="E32" s="141" t="str">
        <f>IFERROR(VLOOKUP(T_Aiuto_27_a_1[[#This Row],[ Prodotto]],Parametri!$G$23:$L$56,3,FALSE),"")</f>
        <v/>
      </c>
      <c r="F32" s="142" t="str">
        <f>IFERROR(VLOOKUP(T_Aiuto_27_a_1[[#This Row],[ Prodotto]],Parametri!$G$23:$L$56,4,FALSE),"")</f>
        <v/>
      </c>
      <c r="G32" s="36"/>
      <c r="H32" s="143" t="str">
        <f t="shared" si="0"/>
        <v/>
      </c>
    </row>
    <row r="33" spans="1:8" s="14" customFormat="1" ht="72.75" customHeight="1" x14ac:dyDescent="0.25">
      <c r="A33" s="37"/>
      <c r="B33" s="37"/>
      <c r="C33" s="138" t="str">
        <f>IFERROR(VLOOKUP(T_Aiuto_27_a_1[[#This Row],[ Prodotto]],Parametri!$G$23:$L$56,6,FALSE),"")</f>
        <v/>
      </c>
      <c r="D33" s="141" t="str">
        <f>IFERROR(VLOOKUP(T_Aiuto_27_a_1[[#This Row],[ Prodotto]],Parametri!$G$23:$L$56,2,FALSE),"")</f>
        <v/>
      </c>
      <c r="E33" s="141" t="str">
        <f>IFERROR(VLOOKUP(T_Aiuto_27_a_1[[#This Row],[ Prodotto]],Parametri!$G$23:$L$56,3,FALSE),"")</f>
        <v/>
      </c>
      <c r="F33" s="142" t="str">
        <f>IFERROR(VLOOKUP(T_Aiuto_27_a_1[[#This Row],[ Prodotto]],Parametri!$G$23:$L$56,4,FALSE),"")</f>
        <v/>
      </c>
      <c r="G33" s="36"/>
      <c r="H33" s="143" t="str">
        <f t="shared" si="0"/>
        <v/>
      </c>
    </row>
    <row r="34" spans="1:8" s="14" customFormat="1" ht="72.75" customHeight="1" x14ac:dyDescent="0.25">
      <c r="A34" s="37"/>
      <c r="B34" s="37"/>
      <c r="C34" s="138" t="str">
        <f>IFERROR(VLOOKUP(T_Aiuto_27_a_1[[#This Row],[ Prodotto]],Parametri!$G$23:$L$56,6,FALSE),"")</f>
        <v/>
      </c>
      <c r="D34" s="141" t="str">
        <f>IFERROR(VLOOKUP(T_Aiuto_27_a_1[[#This Row],[ Prodotto]],Parametri!$G$23:$L$56,2,FALSE),"")</f>
        <v/>
      </c>
      <c r="E34" s="141" t="str">
        <f>IFERROR(VLOOKUP(T_Aiuto_27_a_1[[#This Row],[ Prodotto]],Parametri!$G$23:$L$56,3,FALSE),"")</f>
        <v/>
      </c>
      <c r="F34" s="142" t="str">
        <f>IFERROR(VLOOKUP(T_Aiuto_27_a_1[[#This Row],[ Prodotto]],Parametri!$G$23:$L$56,4,FALSE),"")</f>
        <v/>
      </c>
      <c r="G34" s="36"/>
      <c r="H34" s="143" t="str">
        <f t="shared" si="0"/>
        <v/>
      </c>
    </row>
    <row r="35" spans="1:8" ht="72.75" customHeight="1" x14ac:dyDescent="0.25">
      <c r="A35" s="37"/>
      <c r="B35" s="37"/>
      <c r="C35" s="138" t="str">
        <f>IFERROR(VLOOKUP(T_Aiuto_27_a_1[[#This Row],[ Prodotto]],Parametri!$G$23:$L$56,6,FALSE),"")</f>
        <v/>
      </c>
      <c r="D35" s="141" t="str">
        <f>IFERROR(VLOOKUP(T_Aiuto_27_a_1[[#This Row],[ Prodotto]],Parametri!$G$23:$L$56,2,FALSE),"")</f>
        <v/>
      </c>
      <c r="E35" s="141" t="str">
        <f>IFERROR(VLOOKUP(T_Aiuto_27_a_1[[#This Row],[ Prodotto]],Parametri!$G$23:$L$56,3,FALSE),"")</f>
        <v/>
      </c>
      <c r="F35" s="142" t="str">
        <f>IFERROR(VLOOKUP(T_Aiuto_27_a_1[[#This Row],[ Prodotto]],Parametri!$G$23:$L$56,4,FALSE),"")</f>
        <v/>
      </c>
      <c r="G35" s="36"/>
      <c r="H35" s="143" t="str">
        <f t="shared" si="0"/>
        <v/>
      </c>
    </row>
    <row r="36" spans="1:8" ht="72.75" customHeight="1" x14ac:dyDescent="0.25">
      <c r="A36" s="37"/>
      <c r="B36" s="37"/>
      <c r="C36" s="138" t="str">
        <f>IFERROR(VLOOKUP(T_Aiuto_27_a_1[[#This Row],[ Prodotto]],Parametri!$G$23:$L$56,6,FALSE),"")</f>
        <v/>
      </c>
      <c r="D36" s="141" t="str">
        <f>IFERROR(VLOOKUP(T_Aiuto_27_a_1[[#This Row],[ Prodotto]],Parametri!$G$23:$L$56,2,FALSE),"")</f>
        <v/>
      </c>
      <c r="E36" s="141" t="str">
        <f>IFERROR(VLOOKUP(T_Aiuto_27_a_1[[#This Row],[ Prodotto]],Parametri!$G$23:$L$56,3,FALSE),"")</f>
        <v/>
      </c>
      <c r="F36" s="142" t="str">
        <f>IFERROR(VLOOKUP(T_Aiuto_27_a_1[[#This Row],[ Prodotto]],Parametri!$G$23:$L$56,4,FALSE),"")</f>
        <v/>
      </c>
      <c r="G36" s="36"/>
      <c r="H36" s="143" t="str">
        <f t="shared" si="0"/>
        <v/>
      </c>
    </row>
    <row r="37" spans="1:8" ht="72.75" customHeight="1" x14ac:dyDescent="0.25">
      <c r="A37" s="37"/>
      <c r="B37" s="37"/>
      <c r="C37" s="138" t="str">
        <f>IFERROR(VLOOKUP(T_Aiuto_27_a_1[[#This Row],[ Prodotto]],Parametri!$G$23:$L$56,6,FALSE),"")</f>
        <v/>
      </c>
      <c r="D37" s="141" t="str">
        <f>IFERROR(VLOOKUP(T_Aiuto_27_a_1[[#This Row],[ Prodotto]],Parametri!$G$23:$L$56,2,FALSE),"")</f>
        <v/>
      </c>
      <c r="E37" s="141" t="str">
        <f>IFERROR(VLOOKUP(T_Aiuto_27_a_1[[#This Row],[ Prodotto]],Parametri!$G$23:$L$56,3,FALSE),"")</f>
        <v/>
      </c>
      <c r="F37" s="142" t="str">
        <f>IFERROR(VLOOKUP(T_Aiuto_27_a_1[[#This Row],[ Prodotto]],Parametri!$G$23:$L$56,4,FALSE),"")</f>
        <v/>
      </c>
      <c r="G37" s="36"/>
      <c r="H37" s="143" t="str">
        <f t="shared" si="0"/>
        <v/>
      </c>
    </row>
    <row r="38" spans="1:8" ht="79.5" customHeight="1" x14ac:dyDescent="0.25">
      <c r="A38" s="37"/>
      <c r="B38" s="37"/>
      <c r="C38" s="138" t="str">
        <f>IFERROR(VLOOKUP(T_Aiuto_27_a_1[[#This Row],[ Prodotto]],Parametri!$G$23:$L$56,6,FALSE),"")</f>
        <v/>
      </c>
      <c r="D38" s="141" t="str">
        <f>IFERROR(VLOOKUP(T_Aiuto_27_a_1[[#This Row],[ Prodotto]],Parametri!$G$23:$L$56,2,FALSE),"")</f>
        <v/>
      </c>
      <c r="E38" s="141" t="str">
        <f>IFERROR(VLOOKUP(T_Aiuto_27_a_1[[#This Row],[ Prodotto]],Parametri!$G$23:$L$56,3,FALSE),"")</f>
        <v/>
      </c>
      <c r="F38" s="142" t="str">
        <f>IFERROR(VLOOKUP(T_Aiuto_27_a_1[[#This Row],[ Prodotto]],Parametri!$G$23:$L$56,4,FALSE),"")</f>
        <v/>
      </c>
      <c r="G38" s="36"/>
      <c r="H38" s="143" t="str">
        <f t="shared" si="0"/>
        <v/>
      </c>
    </row>
    <row r="39" spans="1:8" ht="72.75" customHeight="1" x14ac:dyDescent="0.25">
      <c r="A39" s="37"/>
      <c r="B39" s="37"/>
      <c r="C39" s="138" t="str">
        <f>IFERROR(VLOOKUP(T_Aiuto_27_a_1[[#This Row],[ Prodotto]],Parametri!$G$23:$L$56,6,FALSE),"")</f>
        <v/>
      </c>
      <c r="D39" s="141" t="str">
        <f>IFERROR(VLOOKUP(T_Aiuto_27_a_1[[#This Row],[ Prodotto]],Parametri!$G$23:$L$56,2,FALSE),"")</f>
        <v/>
      </c>
      <c r="E39" s="141" t="str">
        <f>IFERROR(VLOOKUP(T_Aiuto_27_a_1[[#This Row],[ Prodotto]],Parametri!$G$23:$L$56,3,FALSE),"")</f>
        <v/>
      </c>
      <c r="F39" s="142" t="str">
        <f>IFERROR(VLOOKUP(T_Aiuto_27_a_1[[#This Row],[ Prodotto]],Parametri!$G$23:$L$56,4,FALSE),"")</f>
        <v/>
      </c>
      <c r="G39" s="36"/>
      <c r="H39" s="143" t="str">
        <f t="shared" si="0"/>
        <v/>
      </c>
    </row>
    <row r="40" spans="1:8" ht="72.75" customHeight="1" x14ac:dyDescent="0.25">
      <c r="A40" s="37"/>
      <c r="B40" s="37"/>
      <c r="C40" s="138" t="str">
        <f>IFERROR(VLOOKUP(T_Aiuto_27_a_1[[#This Row],[ Prodotto]],Parametri!$G$23:$L$56,6,FALSE),"")</f>
        <v/>
      </c>
      <c r="D40" s="141" t="str">
        <f>IFERROR(VLOOKUP(T_Aiuto_27_a_1[[#This Row],[ Prodotto]],Parametri!$G$23:$L$56,2,FALSE),"")</f>
        <v/>
      </c>
      <c r="E40" s="141" t="str">
        <f>IFERROR(VLOOKUP(T_Aiuto_27_a_1[[#This Row],[ Prodotto]],Parametri!$G$23:$L$56,3,FALSE),"")</f>
        <v/>
      </c>
      <c r="F40" s="142" t="str">
        <f>IFERROR(VLOOKUP(T_Aiuto_27_a_1[[#This Row],[ Prodotto]],Parametri!$G$23:$L$56,4,FALSE),"")</f>
        <v/>
      </c>
      <c r="G40" s="36"/>
      <c r="H40" s="143" t="str">
        <f t="shared" si="0"/>
        <v/>
      </c>
    </row>
    <row r="41" spans="1:8" ht="72.75" customHeight="1" x14ac:dyDescent="0.25">
      <c r="A41" s="37"/>
      <c r="B41" s="37"/>
      <c r="C41" s="138" t="str">
        <f>IFERROR(VLOOKUP(T_Aiuto_27_a_1[[#This Row],[ Prodotto]],Parametri!$G$23:$L$56,6,FALSE),"")</f>
        <v/>
      </c>
      <c r="D41" s="141" t="str">
        <f>IFERROR(VLOOKUP(T_Aiuto_27_a_1[[#This Row],[ Prodotto]],Parametri!$G$23:$L$56,2,FALSE),"")</f>
        <v/>
      </c>
      <c r="E41" s="141" t="str">
        <f>IFERROR(VLOOKUP(T_Aiuto_27_a_1[[#This Row],[ Prodotto]],Parametri!$G$23:$L$56,3,FALSE),"")</f>
        <v/>
      </c>
      <c r="F41" s="142" t="str">
        <f>IFERROR(VLOOKUP(T_Aiuto_27_a_1[[#This Row],[ Prodotto]],Parametri!$G$23:$L$56,4,FALSE),"")</f>
        <v/>
      </c>
      <c r="G41" s="36"/>
      <c r="H41" s="143" t="str">
        <f t="shared" si="0"/>
        <v/>
      </c>
    </row>
    <row r="42" spans="1:8" ht="72.75" customHeight="1" x14ac:dyDescent="0.25">
      <c r="A42" s="37"/>
      <c r="B42" s="37"/>
      <c r="C42" s="138" t="str">
        <f>IFERROR(VLOOKUP(T_Aiuto_27_a_1[[#This Row],[ Prodotto]],Parametri!$G$23:$L$56,6,FALSE),"")</f>
        <v/>
      </c>
      <c r="D42" s="141" t="str">
        <f>IFERROR(VLOOKUP(T_Aiuto_27_a_1[[#This Row],[ Prodotto]],Parametri!$G$23:$L$56,2,FALSE),"")</f>
        <v/>
      </c>
      <c r="E42" s="141" t="str">
        <f>IFERROR(VLOOKUP(T_Aiuto_27_a_1[[#This Row],[ Prodotto]],Parametri!$G$23:$L$56,3,FALSE),"")</f>
        <v/>
      </c>
      <c r="F42" s="142" t="str">
        <f>IFERROR(VLOOKUP(T_Aiuto_27_a_1[[#This Row],[ Prodotto]],Parametri!$G$23:$L$56,4,FALSE),"")</f>
        <v/>
      </c>
      <c r="G42" s="36"/>
      <c r="H42" s="143" t="str">
        <f t="shared" si="0"/>
        <v/>
      </c>
    </row>
    <row r="43" spans="1:8" ht="72.75" customHeight="1" x14ac:dyDescent="0.25">
      <c r="A43" s="37"/>
      <c r="B43" s="37"/>
      <c r="C43" s="138" t="str">
        <f>IFERROR(VLOOKUP(T_Aiuto_27_a_1[[#This Row],[ Prodotto]],Parametri!$G$23:$L$56,6,FALSE),"")</f>
        <v/>
      </c>
      <c r="D43" s="141" t="str">
        <f>IFERROR(VLOOKUP(T_Aiuto_27_a_1[[#This Row],[ Prodotto]],Parametri!$G$23:$L$56,2,FALSE),"")</f>
        <v/>
      </c>
      <c r="E43" s="141" t="str">
        <f>IFERROR(VLOOKUP(T_Aiuto_27_a_1[[#This Row],[ Prodotto]],Parametri!$G$23:$L$56,3,FALSE),"")</f>
        <v/>
      </c>
      <c r="F43" s="142" t="str">
        <f>IFERROR(VLOOKUP(T_Aiuto_27_a_1[[#This Row],[ Prodotto]],Parametri!$G$23:$L$56,4,FALSE),"")</f>
        <v/>
      </c>
      <c r="G43" s="36"/>
      <c r="H43" s="143" t="str">
        <f t="shared" si="0"/>
        <v/>
      </c>
    </row>
    <row r="44" spans="1:8" ht="72.75" customHeight="1" x14ac:dyDescent="0.25">
      <c r="A44" s="37"/>
      <c r="B44" s="37"/>
      <c r="C44" s="138" t="str">
        <f>IFERROR(VLOOKUP(T_Aiuto_27_a_1[[#This Row],[ Prodotto]],Parametri!$G$23:$L$56,6,FALSE),"")</f>
        <v/>
      </c>
      <c r="D44" s="141" t="str">
        <f>IFERROR(VLOOKUP(T_Aiuto_27_a_1[[#This Row],[ Prodotto]],Parametri!$G$23:$L$56,2,FALSE),"")</f>
        <v/>
      </c>
      <c r="E44" s="141" t="str">
        <f>IFERROR(VLOOKUP(T_Aiuto_27_a_1[[#This Row],[ Prodotto]],Parametri!$G$23:$L$56,3,FALSE),"")</f>
        <v/>
      </c>
      <c r="F44" s="142" t="str">
        <f>IFERROR(VLOOKUP(T_Aiuto_27_a_1[[#This Row],[ Prodotto]],Parametri!$G$23:$L$56,4,FALSE),"")</f>
        <v/>
      </c>
      <c r="G44" s="36"/>
      <c r="H44" s="143" t="str">
        <f t="shared" si="0"/>
        <v/>
      </c>
    </row>
    <row r="45" spans="1:8" ht="72.75" customHeight="1" x14ac:dyDescent="0.25">
      <c r="A45" s="37"/>
      <c r="B45" s="37"/>
      <c r="C45" s="138" t="str">
        <f>IFERROR(VLOOKUP(T_Aiuto_27_a_1[[#This Row],[ Prodotto]],Parametri!$G$23:$L$56,6,FALSE),"")</f>
        <v/>
      </c>
      <c r="D45" s="141" t="str">
        <f>IFERROR(VLOOKUP(T_Aiuto_27_a_1[[#This Row],[ Prodotto]],Parametri!$G$23:$L$56,2,FALSE),"")</f>
        <v/>
      </c>
      <c r="E45" s="141" t="str">
        <f>IFERROR(VLOOKUP(T_Aiuto_27_a_1[[#This Row],[ Prodotto]],Parametri!$G$23:$L$56,3,FALSE),"")</f>
        <v/>
      </c>
      <c r="F45" s="142" t="str">
        <f>IFERROR(VLOOKUP(T_Aiuto_27_a_1[[#This Row],[ Prodotto]],Parametri!$G$23:$L$56,4,FALSE),"")</f>
        <v/>
      </c>
      <c r="G45" s="36"/>
      <c r="H45" s="143" t="str">
        <f t="shared" si="0"/>
        <v/>
      </c>
    </row>
    <row r="46" spans="1:8" ht="72.75" customHeight="1" x14ac:dyDescent="0.25">
      <c r="A46" s="37"/>
      <c r="B46" s="37"/>
      <c r="C46" s="138" t="str">
        <f>IFERROR(VLOOKUP(T_Aiuto_27_a_1[[#This Row],[ Prodotto]],Parametri!$G$23:$L$56,6,FALSE),"")</f>
        <v/>
      </c>
      <c r="D46" s="141" t="str">
        <f>IFERROR(VLOOKUP(T_Aiuto_27_a_1[[#This Row],[ Prodotto]],Parametri!$G$23:$L$56,2,FALSE),"")</f>
        <v/>
      </c>
      <c r="E46" s="141" t="str">
        <f>IFERROR(VLOOKUP(T_Aiuto_27_a_1[[#This Row],[ Prodotto]],Parametri!$G$23:$L$56,3,FALSE),"")</f>
        <v/>
      </c>
      <c r="F46" s="142" t="str">
        <f>IFERROR(VLOOKUP(T_Aiuto_27_a_1[[#This Row],[ Prodotto]],Parametri!$G$23:$L$56,4,FALSE),"")</f>
        <v/>
      </c>
      <c r="G46" s="36"/>
      <c r="H46" s="143" t="str">
        <f t="shared" si="0"/>
        <v/>
      </c>
    </row>
    <row r="47" spans="1:8" ht="72.75" customHeight="1" x14ac:dyDescent="0.25">
      <c r="A47" s="37"/>
      <c r="B47" s="37"/>
      <c r="C47" s="138" t="str">
        <f>IFERROR(VLOOKUP(T_Aiuto_27_a_1[[#This Row],[ Prodotto]],Parametri!$G$23:$L$56,6,FALSE),"")</f>
        <v/>
      </c>
      <c r="D47" s="141" t="str">
        <f>IFERROR(VLOOKUP(T_Aiuto_27_a_1[[#This Row],[ Prodotto]],Parametri!$G$23:$L$56,2,FALSE),"")</f>
        <v/>
      </c>
      <c r="E47" s="141" t="str">
        <f>IFERROR(VLOOKUP(T_Aiuto_27_a_1[[#This Row],[ Prodotto]],Parametri!$G$23:$L$56,3,FALSE),"")</f>
        <v/>
      </c>
      <c r="F47" s="142" t="str">
        <f>IFERROR(VLOOKUP(T_Aiuto_27_a_1[[#This Row],[ Prodotto]],Parametri!$G$23:$L$56,4,FALSE),"")</f>
        <v/>
      </c>
      <c r="G47" s="36"/>
      <c r="H47" s="143" t="str">
        <f t="shared" si="0"/>
        <v/>
      </c>
    </row>
    <row r="48" spans="1:8" ht="72.75" customHeight="1" x14ac:dyDescent="0.25">
      <c r="A48" s="37"/>
      <c r="B48" s="37"/>
      <c r="C48" s="138" t="str">
        <f>IFERROR(VLOOKUP(T_Aiuto_27_a_1[[#This Row],[ Prodotto]],Parametri!$G$23:$L$56,6,FALSE),"")</f>
        <v/>
      </c>
      <c r="D48" s="141" t="str">
        <f>IFERROR(VLOOKUP(T_Aiuto_27_a_1[[#This Row],[ Prodotto]],Parametri!$G$23:$L$56,2,FALSE),"")</f>
        <v/>
      </c>
      <c r="E48" s="141" t="str">
        <f>IFERROR(VLOOKUP(T_Aiuto_27_a_1[[#This Row],[ Prodotto]],Parametri!$G$23:$L$56,3,FALSE),"")</f>
        <v/>
      </c>
      <c r="F48" s="142" t="str">
        <f>IFERROR(VLOOKUP(T_Aiuto_27_a_1[[#This Row],[ Prodotto]],Parametri!$G$23:$L$56,4,FALSE),"")</f>
        <v/>
      </c>
      <c r="G48" s="36"/>
      <c r="H48" s="143" t="str">
        <f t="shared" si="0"/>
        <v/>
      </c>
    </row>
    <row r="50" spans="1:9" x14ac:dyDescent="0.25">
      <c r="A50" s="14"/>
      <c r="B50" s="14"/>
      <c r="C50" s="14"/>
      <c r="D50" s="17"/>
      <c r="E50" s="17"/>
      <c r="F50" s="14"/>
      <c r="G50" s="130"/>
      <c r="H50" s="29"/>
      <c r="I50" s="29"/>
    </row>
    <row r="51" spans="1:9" x14ac:dyDescent="0.25">
      <c r="A51" s="14"/>
      <c r="B51" s="14"/>
      <c r="C51" s="14"/>
      <c r="D51" s="17"/>
      <c r="E51" s="17"/>
      <c r="F51" s="14"/>
      <c r="G51" s="130"/>
      <c r="H51" s="119"/>
      <c r="I51" s="29"/>
    </row>
    <row r="52" spans="1:9" x14ac:dyDescent="0.25">
      <c r="A52" s="14"/>
      <c r="B52" s="14"/>
      <c r="C52" s="14"/>
      <c r="D52" s="17"/>
      <c r="E52" s="17"/>
      <c r="F52" s="14"/>
      <c r="G52" s="130"/>
      <c r="H52" s="119"/>
      <c r="I52" s="29"/>
    </row>
    <row r="53" spans="1:9" x14ac:dyDescent="0.25">
      <c r="A53" s="14"/>
      <c r="B53" s="14"/>
      <c r="C53" s="14"/>
      <c r="D53" s="17"/>
      <c r="E53" s="17"/>
      <c r="F53" s="14"/>
      <c r="G53" s="15"/>
      <c r="H53" s="14"/>
    </row>
  </sheetData>
  <sheetProtection algorithmName="SHA-512" hashValue="VgAEgkVeV89UJ0Z/wpUu6y3ofV1GC0kKoM6C2A5FOGIhR8FCb5OTMu5Kxtiv/sdz1FUw+nQCfQln9AJwGYVEOQ==" saltValue="U8eep/L0kV+i0Vqa2VaxXw==" spinCount="100000" sheet="1" autoFilter="0" pivotTables="0"/>
  <dataConsolidate/>
  <mergeCells count="2">
    <mergeCell ref="A2:G2"/>
    <mergeCell ref="A6:B6"/>
  </mergeCells>
  <conditionalFormatting sqref="H8:H48">
    <cfRule type="expression" priority="376" stopIfTrue="1">
      <formula>IF(ISERROR(G13*#REF!*Ct*Pt_1*Ai),0,G13*#REF!*Ct*Pt_1*Ai)</formula>
    </cfRule>
    <cfRule type="expression" priority="377" stopIfTrue="1">
      <formula>IF(ISERROR(G13*#REF!*Ct*Pt_1*Ai),0,G13*#REF!*Ct*Pt_1*Ai)</formula>
    </cfRule>
  </conditionalFormatting>
  <conditionalFormatting sqref="A8:A48">
    <cfRule type="expression" dxfId="56" priority="355" stopIfTrue="1">
      <formula>AND(ISBLANK(A8),IF(ISBLANK(B8),"FALSO","VERO"))</formula>
    </cfRule>
  </conditionalFormatting>
  <conditionalFormatting sqref="H6">
    <cfRule type="expression" priority="437" stopIfTrue="1">
      <formula>IF(ISERROR(F12*#REF!*Ct*Pt_1*Ai),0,F12*#REF!*Ct*Pt_1*Ai)</formula>
    </cfRule>
    <cfRule type="expression" priority="438" stopIfTrue="1">
      <formula>IF(ISERROR(F12*#REF!*Ct*Pt_1*Ai),0,F12*#REF!*Ct*Pt_1*Ai)</formula>
    </cfRule>
  </conditionalFormatting>
  <dataValidations xWindow="376" yWindow="620" count="2">
    <dataValidation type="list" allowBlank="1" showInputMessage="1" showErrorMessage="1" promptTitle="Inserire Impianto di Produzione" prompt="E' necessario inserire l'impianto di produzione" sqref="B8:B48">
      <formula1>Prodotti28.a</formula1>
    </dataValidation>
    <dataValidation type="list" allowBlank="1" showInputMessage="1" showErrorMessage="1" sqref="A8:A48">
      <formula1>Nome_Impianto</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H101"/>
  <sheetViews>
    <sheetView tabSelected="1" topLeftCell="A55" zoomScale="85" zoomScaleNormal="85" workbookViewId="0">
      <selection activeCell="A68" sqref="A68"/>
    </sheetView>
  </sheetViews>
  <sheetFormatPr defaultColWidth="8.7109375" defaultRowHeight="15" x14ac:dyDescent="0.25"/>
  <cols>
    <col min="1" max="1" width="33.42578125" style="8" customWidth="1"/>
    <col min="2" max="2" width="51.85546875" style="8" bestFit="1" customWidth="1"/>
    <col min="3" max="3" width="19.85546875" style="15" customWidth="1"/>
    <col min="4" max="4" width="22" style="15" customWidth="1"/>
    <col min="5" max="6" width="22.140625" style="15" customWidth="1"/>
    <col min="7" max="7" width="16.5703125" style="15" customWidth="1"/>
    <col min="8" max="16384" width="8.7109375" style="8"/>
  </cols>
  <sheetData>
    <row r="1" spans="1:7" ht="12.6" customHeight="1" x14ac:dyDescent="0.25">
      <c r="A1" s="51"/>
      <c r="B1" s="52"/>
      <c r="C1" s="52"/>
      <c r="D1" s="52"/>
    </row>
    <row r="2" spans="1:7" ht="117.95" customHeight="1" x14ac:dyDescent="0.25">
      <c r="A2" s="149" t="s">
        <v>220</v>
      </c>
      <c r="B2" s="150"/>
      <c r="C2" s="150"/>
      <c r="D2" s="150"/>
      <c r="E2" s="150"/>
      <c r="F2" s="129"/>
      <c r="G2" s="14"/>
    </row>
    <row r="3" spans="1:7" x14ac:dyDescent="0.25">
      <c r="G3" s="14"/>
    </row>
    <row r="4" spans="1:7" x14ac:dyDescent="0.25">
      <c r="A4" s="33" t="s">
        <v>44</v>
      </c>
      <c r="B4" s="32" t="s">
        <v>45</v>
      </c>
      <c r="C4" s="27"/>
      <c r="D4" s="26"/>
      <c r="E4" s="27"/>
      <c r="F4" s="27"/>
      <c r="G4" s="8"/>
    </row>
    <row r="5" spans="1:7" ht="17.25" customHeight="1" x14ac:dyDescent="0.25">
      <c r="G5" s="14"/>
    </row>
    <row r="6" spans="1:7" ht="46.5" customHeight="1" x14ac:dyDescent="0.25">
      <c r="A6" s="147" t="s">
        <v>43</v>
      </c>
      <c r="B6" s="148"/>
      <c r="C6" s="92">
        <f>SUM(G8:G48)</f>
        <v>0</v>
      </c>
      <c r="E6" s="17"/>
      <c r="F6" s="17"/>
      <c r="G6" s="17"/>
    </row>
    <row r="7" spans="1:7" ht="54.75" customHeight="1" x14ac:dyDescent="0.25">
      <c r="A7" s="18" t="s">
        <v>18</v>
      </c>
      <c r="B7" s="18" t="s">
        <v>23</v>
      </c>
      <c r="C7" s="18" t="s">
        <v>92</v>
      </c>
      <c r="D7" s="20" t="s">
        <v>14</v>
      </c>
      <c r="E7" s="19" t="s">
        <v>60</v>
      </c>
      <c r="F7" s="132" t="s">
        <v>59</v>
      </c>
      <c r="G7" s="25" t="s">
        <v>22</v>
      </c>
    </row>
    <row r="8" spans="1:7" s="14" customFormat="1" ht="30.75" customHeight="1" x14ac:dyDescent="0.25">
      <c r="A8" s="36"/>
      <c r="B8" s="37"/>
      <c r="C8" s="21" t="str">
        <f>IFERROR(VLOOKUP(Tabella23[[#This Row],[Descrizione Prodotto]],Parametri!$G$59:$H$75,2,FALSE),"")</f>
        <v/>
      </c>
      <c r="D8" s="13" t="str">
        <f t="shared" ref="D8:D48" si="0">IF(ISBLANK(B8),"",EF)</f>
        <v/>
      </c>
      <c r="E8" s="22"/>
      <c r="F8" s="133"/>
      <c r="G8" s="23" t="str">
        <f>IF(ISERROR(D8*E8*Ct*Pt_1),"",D8*E8*Ct*Pt_1)</f>
        <v/>
      </c>
    </row>
    <row r="9" spans="1:7" s="14" customFormat="1" ht="30.75" customHeight="1" x14ac:dyDescent="0.25">
      <c r="A9" s="36"/>
      <c r="B9" s="37"/>
      <c r="C9" s="21" t="str">
        <f>IFERROR(VLOOKUP(Tabella23[[#This Row],[Descrizione Prodotto]],Parametri!$G$59:$H$75,2,FALSE),"")</f>
        <v/>
      </c>
      <c r="D9" s="13" t="str">
        <f t="shared" si="0"/>
        <v/>
      </c>
      <c r="E9" s="22"/>
      <c r="F9" s="133"/>
      <c r="G9" s="23" t="str">
        <f t="shared" ref="G9:G48" si="1">IF(ISERROR(D9*E9*Ct*Pt_1),"",D9*E9*Ct*Pt_1)</f>
        <v/>
      </c>
    </row>
    <row r="10" spans="1:7" s="14" customFormat="1" ht="30.75" customHeight="1" x14ac:dyDescent="0.25">
      <c r="A10" s="36"/>
      <c r="B10" s="37"/>
      <c r="C10" s="21" t="str">
        <f>IFERROR(VLOOKUP(Tabella23[[#This Row],[Descrizione Prodotto]],Parametri!$G$59:$H$75,2,FALSE),"")</f>
        <v/>
      </c>
      <c r="D10" s="13" t="str">
        <f t="shared" si="0"/>
        <v/>
      </c>
      <c r="E10" s="22"/>
      <c r="F10" s="133"/>
      <c r="G10" s="23" t="str">
        <f t="shared" si="1"/>
        <v/>
      </c>
    </row>
    <row r="11" spans="1:7" s="14" customFormat="1" ht="30.75" customHeight="1" x14ac:dyDescent="0.25">
      <c r="A11" s="36"/>
      <c r="B11" s="37"/>
      <c r="C11" s="21" t="str">
        <f>IFERROR(VLOOKUP(Tabella23[[#This Row],[Descrizione Prodotto]],Parametri!$G$59:$H$75,2,FALSE),"")</f>
        <v/>
      </c>
      <c r="D11" s="13" t="str">
        <f t="shared" si="0"/>
        <v/>
      </c>
      <c r="E11" s="22"/>
      <c r="F11" s="133"/>
      <c r="G11" s="23" t="str">
        <f t="shared" si="1"/>
        <v/>
      </c>
    </row>
    <row r="12" spans="1:7" s="14" customFormat="1" ht="30.75" customHeight="1" x14ac:dyDescent="0.25">
      <c r="A12" s="36"/>
      <c r="B12" s="37"/>
      <c r="C12" s="21" t="str">
        <f>IFERROR(VLOOKUP(Tabella23[[#This Row],[Descrizione Prodotto]],Parametri!$G$59:$H$75,2,FALSE),"")</f>
        <v/>
      </c>
      <c r="D12" s="13" t="str">
        <f t="shared" si="0"/>
        <v/>
      </c>
      <c r="E12" s="22"/>
      <c r="F12" s="133"/>
      <c r="G12" s="23" t="str">
        <f t="shared" si="1"/>
        <v/>
      </c>
    </row>
    <row r="13" spans="1:7" s="14" customFormat="1" ht="30.75" customHeight="1" x14ac:dyDescent="0.25">
      <c r="A13" s="36"/>
      <c r="B13" s="37"/>
      <c r="C13" s="21" t="str">
        <f>IFERROR(VLOOKUP(Tabella23[[#This Row],[Descrizione Prodotto]],Parametri!$G$59:$H$75,2,FALSE),"")</f>
        <v/>
      </c>
      <c r="D13" s="13" t="str">
        <f t="shared" si="0"/>
        <v/>
      </c>
      <c r="E13" s="22"/>
      <c r="F13" s="133"/>
      <c r="G13" s="23" t="str">
        <f t="shared" si="1"/>
        <v/>
      </c>
    </row>
    <row r="14" spans="1:7" s="14" customFormat="1" ht="30.75" customHeight="1" x14ac:dyDescent="0.25">
      <c r="A14" s="36"/>
      <c r="B14" s="37"/>
      <c r="C14" s="21" t="str">
        <f>IFERROR(VLOOKUP(Tabella23[[#This Row],[Descrizione Prodotto]],Parametri!$G$59:$H$75,2,FALSE),"")</f>
        <v/>
      </c>
      <c r="D14" s="13" t="str">
        <f t="shared" si="0"/>
        <v/>
      </c>
      <c r="E14" s="22"/>
      <c r="F14" s="133"/>
      <c r="G14" s="23" t="str">
        <f t="shared" si="1"/>
        <v/>
      </c>
    </row>
    <row r="15" spans="1:7" s="14" customFormat="1" ht="30.75" customHeight="1" x14ac:dyDescent="0.25">
      <c r="A15" s="36"/>
      <c r="B15" s="37"/>
      <c r="C15" s="21" t="str">
        <f>IFERROR(VLOOKUP(Tabella23[[#This Row],[Descrizione Prodotto]],Parametri!$G$59:$H$75,2,FALSE),"")</f>
        <v/>
      </c>
      <c r="D15" s="13" t="str">
        <f t="shared" si="0"/>
        <v/>
      </c>
      <c r="E15" s="22"/>
      <c r="F15" s="133"/>
      <c r="G15" s="23" t="str">
        <f t="shared" si="1"/>
        <v/>
      </c>
    </row>
    <row r="16" spans="1:7" s="14" customFormat="1" ht="30.75" customHeight="1" x14ac:dyDescent="0.25">
      <c r="A16" s="36"/>
      <c r="B16" s="37"/>
      <c r="C16" s="21" t="str">
        <f>IFERROR(VLOOKUP(Tabella23[[#This Row],[Descrizione Prodotto]],Parametri!$G$59:$H$75,2,FALSE),"")</f>
        <v/>
      </c>
      <c r="D16" s="13" t="str">
        <f t="shared" si="0"/>
        <v/>
      </c>
      <c r="E16" s="22"/>
      <c r="F16" s="133"/>
      <c r="G16" s="23" t="str">
        <f t="shared" si="1"/>
        <v/>
      </c>
    </row>
    <row r="17" spans="1:7" s="14" customFormat="1" ht="30.75" customHeight="1" x14ac:dyDescent="0.25">
      <c r="A17" s="36"/>
      <c r="B17" s="37"/>
      <c r="C17" s="21" t="str">
        <f>IFERROR(VLOOKUP(Tabella23[[#This Row],[Descrizione Prodotto]],Parametri!$G$59:$H$75,2,FALSE),"")</f>
        <v/>
      </c>
      <c r="D17" s="13" t="str">
        <f t="shared" si="0"/>
        <v/>
      </c>
      <c r="E17" s="22"/>
      <c r="F17" s="133"/>
      <c r="G17" s="23" t="str">
        <f t="shared" si="1"/>
        <v/>
      </c>
    </row>
    <row r="18" spans="1:7" s="14" customFormat="1" ht="30.75" customHeight="1" x14ac:dyDescent="0.25">
      <c r="A18" s="36"/>
      <c r="B18" s="37"/>
      <c r="C18" s="21" t="str">
        <f>IFERROR(VLOOKUP(Tabella23[[#This Row],[Descrizione Prodotto]],Parametri!$G$59:$H$75,2,FALSE),"")</f>
        <v/>
      </c>
      <c r="D18" s="13" t="str">
        <f t="shared" si="0"/>
        <v/>
      </c>
      <c r="E18" s="22"/>
      <c r="F18" s="133"/>
      <c r="G18" s="23" t="str">
        <f t="shared" si="1"/>
        <v/>
      </c>
    </row>
    <row r="19" spans="1:7" s="14" customFormat="1" ht="30.75" customHeight="1" x14ac:dyDescent="0.25">
      <c r="A19" s="36"/>
      <c r="B19" s="37"/>
      <c r="C19" s="21" t="str">
        <f>IFERROR(VLOOKUP(Tabella23[[#This Row],[Descrizione Prodotto]],Parametri!$G$59:$H$75,2,FALSE),"")</f>
        <v/>
      </c>
      <c r="D19" s="13" t="str">
        <f t="shared" si="0"/>
        <v/>
      </c>
      <c r="E19" s="22"/>
      <c r="F19" s="133"/>
      <c r="G19" s="23" t="str">
        <f t="shared" si="1"/>
        <v/>
      </c>
    </row>
    <row r="20" spans="1:7" s="14" customFormat="1" ht="30.75" customHeight="1" x14ac:dyDescent="0.25">
      <c r="A20" s="36"/>
      <c r="B20" s="63"/>
      <c r="C20" s="21" t="str">
        <f>IFERROR(VLOOKUP(Tabella23[[#This Row],[Descrizione Prodotto]],Parametri!$G$59:$H$75,2,FALSE),"")</f>
        <v/>
      </c>
      <c r="D20" s="13" t="str">
        <f t="shared" si="0"/>
        <v/>
      </c>
      <c r="E20" s="22"/>
      <c r="F20" s="133"/>
      <c r="G20" s="23" t="str">
        <f t="shared" si="1"/>
        <v/>
      </c>
    </row>
    <row r="21" spans="1:7" s="14" customFormat="1" ht="30.75" customHeight="1" x14ac:dyDescent="0.25">
      <c r="A21" s="36"/>
      <c r="B21" s="63"/>
      <c r="C21" s="21" t="str">
        <f>IFERROR(VLOOKUP(Tabella23[[#This Row],[Descrizione Prodotto]],Parametri!$G$59:$H$75,2,FALSE),"")</f>
        <v/>
      </c>
      <c r="D21" s="13" t="str">
        <f t="shared" si="0"/>
        <v/>
      </c>
      <c r="E21" s="22"/>
      <c r="F21" s="133"/>
      <c r="G21" s="23" t="str">
        <f t="shared" si="1"/>
        <v/>
      </c>
    </row>
    <row r="22" spans="1:7" s="14" customFormat="1" ht="30.75" customHeight="1" x14ac:dyDescent="0.25">
      <c r="A22" s="36"/>
      <c r="B22" s="63"/>
      <c r="C22" s="21" t="str">
        <f>IFERROR(VLOOKUP(Tabella23[[#This Row],[Descrizione Prodotto]],Parametri!$G$59:$H$75,2,FALSE),"")</f>
        <v/>
      </c>
      <c r="D22" s="13" t="str">
        <f t="shared" si="0"/>
        <v/>
      </c>
      <c r="E22" s="22"/>
      <c r="F22" s="133"/>
      <c r="G22" s="23" t="str">
        <f t="shared" si="1"/>
        <v/>
      </c>
    </row>
    <row r="23" spans="1:7" s="14" customFormat="1" ht="30.75" customHeight="1" x14ac:dyDescent="0.25">
      <c r="A23" s="36"/>
      <c r="B23" s="63"/>
      <c r="C23" s="21" t="str">
        <f>IFERROR(VLOOKUP(Tabella23[[#This Row],[Descrizione Prodotto]],Parametri!$G$59:$H$75,2,FALSE),"")</f>
        <v/>
      </c>
      <c r="D23" s="13" t="str">
        <f t="shared" si="0"/>
        <v/>
      </c>
      <c r="E23" s="22"/>
      <c r="F23" s="133"/>
      <c r="G23" s="23" t="str">
        <f t="shared" si="1"/>
        <v/>
      </c>
    </row>
    <row r="24" spans="1:7" s="14" customFormat="1" ht="30.75" customHeight="1" x14ac:dyDescent="0.25">
      <c r="A24" s="36"/>
      <c r="B24" s="63"/>
      <c r="C24" s="21" t="str">
        <f>IFERROR(VLOOKUP(Tabella23[[#This Row],[Descrizione Prodotto]],Parametri!$G$59:$H$75,2,FALSE),"")</f>
        <v/>
      </c>
      <c r="D24" s="13" t="str">
        <f t="shared" si="0"/>
        <v/>
      </c>
      <c r="E24" s="22"/>
      <c r="F24" s="133"/>
      <c r="G24" s="23" t="str">
        <f t="shared" si="1"/>
        <v/>
      </c>
    </row>
    <row r="25" spans="1:7" s="14" customFormat="1" ht="30.75" customHeight="1" x14ac:dyDescent="0.25">
      <c r="A25" s="36"/>
      <c r="B25" s="63"/>
      <c r="C25" s="21" t="str">
        <f>IFERROR(VLOOKUP(Tabella23[[#This Row],[Descrizione Prodotto]],Parametri!$G$59:$H$75,2,FALSE),"")</f>
        <v/>
      </c>
      <c r="D25" s="13" t="str">
        <f t="shared" si="0"/>
        <v/>
      </c>
      <c r="E25" s="22"/>
      <c r="F25" s="133"/>
      <c r="G25" s="23" t="str">
        <f t="shared" si="1"/>
        <v/>
      </c>
    </row>
    <row r="26" spans="1:7" s="14" customFormat="1" ht="30.75" customHeight="1" x14ac:dyDescent="0.25">
      <c r="A26" s="36"/>
      <c r="B26" s="63"/>
      <c r="C26" s="21" t="str">
        <f>IFERROR(VLOOKUP(Tabella23[[#This Row],[Descrizione Prodotto]],Parametri!$G$59:$H$75,2,FALSE),"")</f>
        <v/>
      </c>
      <c r="D26" s="13" t="str">
        <f t="shared" si="0"/>
        <v/>
      </c>
      <c r="E26" s="22"/>
      <c r="F26" s="133"/>
      <c r="G26" s="23" t="str">
        <f t="shared" si="1"/>
        <v/>
      </c>
    </row>
    <row r="27" spans="1:7" s="14" customFormat="1" ht="30.75" customHeight="1" x14ac:dyDescent="0.25">
      <c r="A27" s="36"/>
      <c r="B27" s="63"/>
      <c r="C27" s="21" t="str">
        <f>IFERROR(VLOOKUP(Tabella23[[#This Row],[Descrizione Prodotto]],Parametri!$G$59:$H$75,2,FALSE),"")</f>
        <v/>
      </c>
      <c r="D27" s="13" t="str">
        <f t="shared" si="0"/>
        <v/>
      </c>
      <c r="E27" s="22"/>
      <c r="F27" s="133"/>
      <c r="G27" s="23" t="str">
        <f t="shared" si="1"/>
        <v/>
      </c>
    </row>
    <row r="28" spans="1:7" s="14" customFormat="1" ht="30.75" customHeight="1" x14ac:dyDescent="0.25">
      <c r="A28" s="36"/>
      <c r="B28" s="37"/>
      <c r="C28" s="110" t="str">
        <f>IFERROR(VLOOKUP(Tabella23[[#This Row],[Descrizione Prodotto]],Parametri!$G$59:$H$75,2,FALSE),"")</f>
        <v/>
      </c>
      <c r="D28" s="111" t="str">
        <f t="shared" si="0"/>
        <v/>
      </c>
      <c r="E28" s="22"/>
      <c r="F28" s="133"/>
      <c r="G28" s="23" t="str">
        <f t="shared" si="1"/>
        <v/>
      </c>
    </row>
    <row r="29" spans="1:7" s="14" customFormat="1" ht="30.75" customHeight="1" x14ac:dyDescent="0.25">
      <c r="A29" s="36"/>
      <c r="B29" s="37"/>
      <c r="C29" s="110" t="str">
        <f>IFERROR(VLOOKUP(Tabella23[[#This Row],[Descrizione Prodotto]],Parametri!$G$59:$H$75,2,FALSE),"")</f>
        <v/>
      </c>
      <c r="D29" s="111" t="str">
        <f t="shared" si="0"/>
        <v/>
      </c>
      <c r="E29" s="22"/>
      <c r="F29" s="133"/>
      <c r="G29" s="23" t="str">
        <f t="shared" si="1"/>
        <v/>
      </c>
    </row>
    <row r="30" spans="1:7" s="14" customFormat="1" ht="30.75" customHeight="1" x14ac:dyDescent="0.25">
      <c r="A30" s="36"/>
      <c r="B30" s="37"/>
      <c r="C30" s="110" t="str">
        <f>IFERROR(VLOOKUP(Tabella23[[#This Row],[Descrizione Prodotto]],Parametri!$G$59:$H$75,2,FALSE),"")</f>
        <v/>
      </c>
      <c r="D30" s="111" t="str">
        <f t="shared" si="0"/>
        <v/>
      </c>
      <c r="E30" s="22"/>
      <c r="F30" s="133"/>
      <c r="G30" s="23" t="str">
        <f t="shared" si="1"/>
        <v/>
      </c>
    </row>
    <row r="31" spans="1:7" s="14" customFormat="1" ht="30.75" customHeight="1" x14ac:dyDescent="0.25">
      <c r="A31" s="36"/>
      <c r="B31" s="37"/>
      <c r="C31" s="110" t="str">
        <f>IFERROR(VLOOKUP(Tabella23[[#This Row],[Descrizione Prodotto]],Parametri!$G$59:$H$75,2,FALSE),"")</f>
        <v/>
      </c>
      <c r="D31" s="111" t="str">
        <f t="shared" si="0"/>
        <v/>
      </c>
      <c r="E31" s="22"/>
      <c r="F31" s="133"/>
      <c r="G31" s="23" t="str">
        <f t="shared" si="1"/>
        <v/>
      </c>
    </row>
    <row r="32" spans="1:7" s="14" customFormat="1" ht="30.75" customHeight="1" x14ac:dyDescent="0.25">
      <c r="A32" s="36"/>
      <c r="B32" s="37"/>
      <c r="C32" s="110" t="str">
        <f>IFERROR(VLOOKUP(Tabella23[[#This Row],[Descrizione Prodotto]],Parametri!$G$59:$H$75,2,FALSE),"")</f>
        <v/>
      </c>
      <c r="D32" s="111" t="str">
        <f t="shared" si="0"/>
        <v/>
      </c>
      <c r="E32" s="22"/>
      <c r="F32" s="133"/>
      <c r="G32" s="23" t="str">
        <f t="shared" si="1"/>
        <v/>
      </c>
    </row>
    <row r="33" spans="1:7" s="14" customFormat="1" ht="30.75" customHeight="1" x14ac:dyDescent="0.25">
      <c r="A33" s="36"/>
      <c r="B33" s="37"/>
      <c r="C33" s="110" t="str">
        <f>IFERROR(VLOOKUP(Tabella23[[#This Row],[Descrizione Prodotto]],Parametri!$G$59:$H$75,2,FALSE),"")</f>
        <v/>
      </c>
      <c r="D33" s="111" t="str">
        <f t="shared" si="0"/>
        <v/>
      </c>
      <c r="E33" s="22"/>
      <c r="F33" s="133"/>
      <c r="G33" s="23" t="str">
        <f t="shared" si="1"/>
        <v/>
      </c>
    </row>
    <row r="34" spans="1:7" s="14" customFormat="1" ht="30.75" customHeight="1" x14ac:dyDescent="0.25">
      <c r="A34" s="36"/>
      <c r="B34" s="37"/>
      <c r="C34" s="110" t="str">
        <f>IFERROR(VLOOKUP(Tabella23[[#This Row],[Descrizione Prodotto]],Parametri!$G$59:$H$75,2,FALSE),"")</f>
        <v/>
      </c>
      <c r="D34" s="111" t="str">
        <f t="shared" si="0"/>
        <v/>
      </c>
      <c r="E34" s="22"/>
      <c r="F34" s="133"/>
      <c r="G34" s="23" t="str">
        <f t="shared" si="1"/>
        <v/>
      </c>
    </row>
    <row r="35" spans="1:7" s="14" customFormat="1" ht="30.75" customHeight="1" x14ac:dyDescent="0.25">
      <c r="A35" s="36"/>
      <c r="B35" s="37"/>
      <c r="C35" s="110" t="str">
        <f>IFERROR(VLOOKUP(Tabella23[[#This Row],[Descrizione Prodotto]],Parametri!$G$59:$H$75,2,FALSE),"")</f>
        <v/>
      </c>
      <c r="D35" s="111" t="str">
        <f t="shared" si="0"/>
        <v/>
      </c>
      <c r="E35" s="22"/>
      <c r="F35" s="133"/>
      <c r="G35" s="23" t="str">
        <f t="shared" si="1"/>
        <v/>
      </c>
    </row>
    <row r="36" spans="1:7" s="14" customFormat="1" ht="30.75" customHeight="1" x14ac:dyDescent="0.25">
      <c r="A36" s="36"/>
      <c r="B36" s="37"/>
      <c r="C36" s="110" t="str">
        <f>IFERROR(VLOOKUP(Tabella23[[#This Row],[Descrizione Prodotto]],Parametri!$G$59:$H$75,2,FALSE),"")</f>
        <v/>
      </c>
      <c r="D36" s="111" t="str">
        <f t="shared" si="0"/>
        <v/>
      </c>
      <c r="E36" s="22"/>
      <c r="F36" s="133"/>
      <c r="G36" s="23" t="str">
        <f t="shared" si="1"/>
        <v/>
      </c>
    </row>
    <row r="37" spans="1:7" s="14" customFormat="1" ht="30.75" customHeight="1" x14ac:dyDescent="0.25">
      <c r="A37" s="36"/>
      <c r="B37" s="37"/>
      <c r="C37" s="110" t="str">
        <f>IFERROR(VLOOKUP(Tabella23[[#This Row],[Descrizione Prodotto]],Parametri!$G$59:$H$75,2,FALSE),"")</f>
        <v/>
      </c>
      <c r="D37" s="111" t="str">
        <f t="shared" si="0"/>
        <v/>
      </c>
      <c r="E37" s="22"/>
      <c r="F37" s="133"/>
      <c r="G37" s="23" t="str">
        <f t="shared" si="1"/>
        <v/>
      </c>
    </row>
    <row r="38" spans="1:7" s="14" customFormat="1" ht="30.75" customHeight="1" x14ac:dyDescent="0.25">
      <c r="A38" s="36"/>
      <c r="B38" s="37"/>
      <c r="C38" s="110" t="str">
        <f>IFERROR(VLOOKUP(Tabella23[[#This Row],[Descrizione Prodotto]],Parametri!$G$59:$H$75,2,FALSE),"")</f>
        <v/>
      </c>
      <c r="D38" s="111" t="str">
        <f t="shared" si="0"/>
        <v/>
      </c>
      <c r="E38" s="22"/>
      <c r="F38" s="133"/>
      <c r="G38" s="23" t="str">
        <f t="shared" si="1"/>
        <v/>
      </c>
    </row>
    <row r="39" spans="1:7" s="14" customFormat="1" ht="30.75" customHeight="1" x14ac:dyDescent="0.25">
      <c r="A39" s="36"/>
      <c r="B39" s="37"/>
      <c r="C39" s="110" t="str">
        <f>IFERROR(VLOOKUP(Tabella23[[#This Row],[Descrizione Prodotto]],Parametri!$G$59:$H$75,2,FALSE),"")</f>
        <v/>
      </c>
      <c r="D39" s="111" t="str">
        <f t="shared" si="0"/>
        <v/>
      </c>
      <c r="E39" s="22"/>
      <c r="F39" s="133"/>
      <c r="G39" s="23" t="str">
        <f t="shared" si="1"/>
        <v/>
      </c>
    </row>
    <row r="40" spans="1:7" s="14" customFormat="1" ht="30.75" customHeight="1" x14ac:dyDescent="0.25">
      <c r="A40" s="36"/>
      <c r="B40" s="37"/>
      <c r="C40" s="110" t="str">
        <f>IFERROR(VLOOKUP(Tabella23[[#This Row],[Descrizione Prodotto]],Parametri!$G$59:$H$75,2,FALSE),"")</f>
        <v/>
      </c>
      <c r="D40" s="111" t="str">
        <f t="shared" si="0"/>
        <v/>
      </c>
      <c r="E40" s="22"/>
      <c r="F40" s="133"/>
      <c r="G40" s="23" t="str">
        <f t="shared" si="1"/>
        <v/>
      </c>
    </row>
    <row r="41" spans="1:7" s="14" customFormat="1" ht="30.75" customHeight="1" x14ac:dyDescent="0.25">
      <c r="A41" s="36"/>
      <c r="B41" s="37"/>
      <c r="C41" s="110" t="str">
        <f>IFERROR(VLOOKUP(Tabella23[[#This Row],[Descrizione Prodotto]],Parametri!$G$59:$H$75,2,FALSE),"")</f>
        <v/>
      </c>
      <c r="D41" s="111" t="str">
        <f t="shared" si="0"/>
        <v/>
      </c>
      <c r="E41" s="22"/>
      <c r="F41" s="133"/>
      <c r="G41" s="23" t="str">
        <f t="shared" si="1"/>
        <v/>
      </c>
    </row>
    <row r="42" spans="1:7" s="14" customFormat="1" ht="30.75" customHeight="1" x14ac:dyDescent="0.25">
      <c r="A42" s="36"/>
      <c r="B42" s="37"/>
      <c r="C42" s="110" t="str">
        <f>IFERROR(VLOOKUP(Tabella23[[#This Row],[Descrizione Prodotto]],Parametri!$G$59:$H$75,2,FALSE),"")</f>
        <v/>
      </c>
      <c r="D42" s="111" t="str">
        <f t="shared" si="0"/>
        <v/>
      </c>
      <c r="E42" s="22"/>
      <c r="F42" s="133"/>
      <c r="G42" s="23" t="str">
        <f t="shared" si="1"/>
        <v/>
      </c>
    </row>
    <row r="43" spans="1:7" s="14" customFormat="1" ht="30.75" customHeight="1" x14ac:dyDescent="0.25">
      <c r="A43" s="36"/>
      <c r="B43" s="37"/>
      <c r="C43" s="110" t="str">
        <f>IFERROR(VLOOKUP(Tabella23[[#This Row],[Descrizione Prodotto]],Parametri!$G$59:$H$75,2,FALSE),"")</f>
        <v/>
      </c>
      <c r="D43" s="111" t="str">
        <f t="shared" si="0"/>
        <v/>
      </c>
      <c r="E43" s="22"/>
      <c r="F43" s="133"/>
      <c r="G43" s="23" t="str">
        <f t="shared" si="1"/>
        <v/>
      </c>
    </row>
    <row r="44" spans="1:7" s="14" customFormat="1" ht="30.75" customHeight="1" x14ac:dyDescent="0.25">
      <c r="A44" s="36"/>
      <c r="B44" s="37"/>
      <c r="C44" s="110" t="str">
        <f>IFERROR(VLOOKUP(Tabella23[[#This Row],[Descrizione Prodotto]],Parametri!$G$59:$H$75,2,FALSE),"")</f>
        <v/>
      </c>
      <c r="D44" s="111" t="str">
        <f t="shared" si="0"/>
        <v/>
      </c>
      <c r="E44" s="22"/>
      <c r="F44" s="133"/>
      <c r="G44" s="23" t="str">
        <f t="shared" si="1"/>
        <v/>
      </c>
    </row>
    <row r="45" spans="1:7" s="14" customFormat="1" ht="30.75" customHeight="1" x14ac:dyDescent="0.25">
      <c r="A45" s="36"/>
      <c r="B45" s="37"/>
      <c r="C45" s="110" t="str">
        <f>IFERROR(VLOOKUP(Tabella23[[#This Row],[Descrizione Prodotto]],Parametri!$G$59:$H$75,2,FALSE),"")</f>
        <v/>
      </c>
      <c r="D45" s="111" t="str">
        <f t="shared" si="0"/>
        <v/>
      </c>
      <c r="E45" s="22"/>
      <c r="F45" s="133"/>
      <c r="G45" s="23" t="str">
        <f t="shared" si="1"/>
        <v/>
      </c>
    </row>
    <row r="46" spans="1:7" s="14" customFormat="1" ht="30.75" customHeight="1" x14ac:dyDescent="0.25">
      <c r="A46" s="36"/>
      <c r="B46" s="37"/>
      <c r="C46" s="110" t="str">
        <f>IFERROR(VLOOKUP(Tabella23[[#This Row],[Descrizione Prodotto]],Parametri!$G$59:$H$75,2,FALSE),"")</f>
        <v/>
      </c>
      <c r="D46" s="111" t="str">
        <f t="shared" si="0"/>
        <v/>
      </c>
      <c r="E46" s="22"/>
      <c r="F46" s="133"/>
      <c r="G46" s="23" t="str">
        <f t="shared" si="1"/>
        <v/>
      </c>
    </row>
    <row r="47" spans="1:7" s="14" customFormat="1" ht="30.75" customHeight="1" x14ac:dyDescent="0.25">
      <c r="A47" s="36"/>
      <c r="B47" s="37"/>
      <c r="C47" s="110" t="str">
        <f>IFERROR(VLOOKUP(Tabella23[[#This Row],[Descrizione Prodotto]],Parametri!$G$59:$H$75,2,FALSE),"")</f>
        <v/>
      </c>
      <c r="D47" s="111" t="str">
        <f t="shared" si="0"/>
        <v/>
      </c>
      <c r="E47" s="22"/>
      <c r="F47" s="133"/>
      <c r="G47" s="23" t="str">
        <f t="shared" si="1"/>
        <v/>
      </c>
    </row>
    <row r="48" spans="1:7" s="14" customFormat="1" ht="30.75" customHeight="1" x14ac:dyDescent="0.25">
      <c r="A48" s="36"/>
      <c r="B48" s="37"/>
      <c r="C48" s="21" t="str">
        <f>IFERROR(VLOOKUP(Tabella23[[#This Row],[Descrizione Prodotto]],Parametri!$G$59:$H$75,2,FALSE),"")</f>
        <v/>
      </c>
      <c r="D48" s="13" t="str">
        <f t="shared" si="0"/>
        <v/>
      </c>
      <c r="E48" s="22"/>
      <c r="F48" s="133"/>
      <c r="G48" s="23" t="str">
        <f t="shared" si="1"/>
        <v/>
      </c>
    </row>
    <row r="49" spans="1:7" s="14" customFormat="1" x14ac:dyDescent="0.25">
      <c r="C49" s="15"/>
      <c r="D49" s="15"/>
      <c r="E49" s="15"/>
      <c r="F49" s="15"/>
      <c r="G49" s="15"/>
    </row>
    <row r="50" spans="1:7" s="38" customFormat="1" x14ac:dyDescent="0.25">
      <c r="C50" s="15"/>
      <c r="D50" s="15"/>
      <c r="E50" s="15"/>
      <c r="F50" s="15"/>
      <c r="G50" s="15"/>
    </row>
    <row r="51" spans="1:7" s="38" customFormat="1" x14ac:dyDescent="0.25"/>
    <row r="52" spans="1:7" s="38" customFormat="1" x14ac:dyDescent="0.25">
      <c r="C52" s="15"/>
      <c r="D52" s="15"/>
      <c r="E52" s="15"/>
      <c r="F52" s="15"/>
      <c r="G52" s="15"/>
    </row>
    <row r="53" spans="1:7" s="38" customFormat="1" x14ac:dyDescent="0.25">
      <c r="C53" s="15"/>
      <c r="D53" s="15"/>
      <c r="E53" s="15"/>
      <c r="F53" s="15"/>
      <c r="G53" s="15"/>
    </row>
    <row r="54" spans="1:7" s="38" customFormat="1" x14ac:dyDescent="0.25">
      <c r="C54" s="15"/>
      <c r="D54" s="15"/>
      <c r="E54" s="15"/>
      <c r="F54" s="15"/>
      <c r="G54" s="15"/>
    </row>
    <row r="55" spans="1:7" s="38" customFormat="1" x14ac:dyDescent="0.25">
      <c r="C55" s="15"/>
      <c r="D55" s="15"/>
      <c r="E55" s="15"/>
      <c r="F55" s="15"/>
      <c r="G55" s="15"/>
    </row>
    <row r="56" spans="1:7" s="38" customFormat="1" x14ac:dyDescent="0.25">
      <c r="C56" s="15"/>
      <c r="D56" s="15"/>
      <c r="E56" s="15"/>
      <c r="F56" s="15"/>
      <c r="G56" s="15"/>
    </row>
    <row r="60" spans="1:7" ht="59.25" customHeight="1" x14ac:dyDescent="0.25">
      <c r="A60" s="149" t="s">
        <v>195</v>
      </c>
      <c r="B60" s="150"/>
      <c r="C60" s="150"/>
      <c r="D60" s="150"/>
      <c r="E60" s="150"/>
      <c r="F60" s="129"/>
    </row>
    <row r="63" spans="1:7" x14ac:dyDescent="0.25">
      <c r="A63" s="99"/>
      <c r="B63" s="99"/>
      <c r="C63" s="100"/>
      <c r="D63" s="100"/>
      <c r="E63" s="100"/>
      <c r="F63" s="100"/>
      <c r="G63" s="100"/>
    </row>
    <row r="64" spans="1:7" x14ac:dyDescent="0.25">
      <c r="A64" s="99"/>
      <c r="B64" s="99"/>
      <c r="C64" s="99"/>
      <c r="D64" s="99"/>
      <c r="E64" s="99"/>
      <c r="F64" s="99"/>
      <c r="G64" s="99"/>
    </row>
    <row r="65" spans="1:8" ht="5.25" customHeight="1" x14ac:dyDescent="0.25"/>
    <row r="66" spans="1:8" ht="89.25" customHeight="1" x14ac:dyDescent="0.25">
      <c r="A66" s="18" t="s">
        <v>18</v>
      </c>
      <c r="B66" s="18" t="s">
        <v>23</v>
      </c>
      <c r="C66" s="20" t="s">
        <v>193</v>
      </c>
      <c r="D66" s="20" t="s">
        <v>59</v>
      </c>
      <c r="E66" s="123"/>
      <c r="F66" s="123"/>
      <c r="G66" s="123"/>
      <c r="H66" s="123"/>
    </row>
    <row r="67" spans="1:8" x14ac:dyDescent="0.25">
      <c r="A67" s="36"/>
      <c r="B67" s="22"/>
      <c r="C67" s="75"/>
      <c r="D67" s="75"/>
      <c r="E67" s="124"/>
      <c r="F67" s="124"/>
      <c r="G67" s="125"/>
      <c r="H67" s="125"/>
    </row>
    <row r="68" spans="1:8" x14ac:dyDescent="0.25">
      <c r="A68" s="36"/>
      <c r="B68" s="22"/>
      <c r="C68" s="75"/>
      <c r="D68" s="75"/>
      <c r="E68" s="124"/>
      <c r="F68" s="124"/>
      <c r="G68" s="125"/>
      <c r="H68" s="125"/>
    </row>
    <row r="69" spans="1:8" x14ac:dyDescent="0.25">
      <c r="A69" s="36"/>
      <c r="B69" s="22"/>
      <c r="C69" s="75"/>
      <c r="D69" s="75"/>
      <c r="E69" s="124"/>
      <c r="F69" s="124"/>
      <c r="G69" s="125"/>
      <c r="H69" s="125"/>
    </row>
    <row r="70" spans="1:8" x14ac:dyDescent="0.25">
      <c r="A70" s="36"/>
      <c r="B70" s="78"/>
      <c r="C70" s="75"/>
      <c r="D70" s="75"/>
      <c r="E70" s="124"/>
      <c r="F70" s="124"/>
      <c r="G70" s="125"/>
      <c r="H70" s="125"/>
    </row>
    <row r="71" spans="1:8" x14ac:dyDescent="0.25">
      <c r="A71" s="36"/>
      <c r="B71" s="22"/>
      <c r="C71" s="75"/>
      <c r="D71" s="75"/>
      <c r="E71" s="124"/>
      <c r="F71" s="124"/>
      <c r="G71" s="125"/>
      <c r="H71" s="125"/>
    </row>
    <row r="72" spans="1:8" x14ac:dyDescent="0.25">
      <c r="A72" s="36"/>
      <c r="B72" s="22"/>
      <c r="C72" s="75"/>
      <c r="D72" s="75"/>
      <c r="E72" s="124"/>
      <c r="F72" s="124"/>
      <c r="G72" s="125"/>
      <c r="H72" s="125"/>
    </row>
    <row r="73" spans="1:8" x14ac:dyDescent="0.25">
      <c r="A73" s="36"/>
      <c r="B73" s="22"/>
      <c r="C73" s="75"/>
      <c r="D73" s="75"/>
      <c r="E73" s="124"/>
      <c r="F73" s="124"/>
      <c r="G73" s="125"/>
      <c r="H73" s="125"/>
    </row>
    <row r="74" spans="1:8" x14ac:dyDescent="0.25">
      <c r="A74" s="36"/>
      <c r="B74" s="22"/>
      <c r="C74" s="75"/>
      <c r="D74" s="75"/>
      <c r="E74" s="124"/>
      <c r="F74" s="124"/>
      <c r="G74" s="125"/>
      <c r="H74" s="125"/>
    </row>
    <row r="75" spans="1:8" x14ac:dyDescent="0.25">
      <c r="A75" s="36"/>
      <c r="B75" s="22"/>
      <c r="C75" s="75"/>
      <c r="D75" s="75"/>
      <c r="E75" s="124"/>
      <c r="F75" s="124"/>
      <c r="G75" s="125"/>
      <c r="H75" s="125"/>
    </row>
    <row r="76" spans="1:8" x14ac:dyDescent="0.25">
      <c r="A76" s="36"/>
      <c r="B76" s="22"/>
      <c r="C76" s="75"/>
      <c r="D76" s="75"/>
      <c r="E76" s="124"/>
      <c r="F76" s="124"/>
      <c r="G76" s="125"/>
      <c r="H76" s="125"/>
    </row>
    <row r="77" spans="1:8" x14ac:dyDescent="0.25">
      <c r="A77" s="36"/>
      <c r="B77" s="22"/>
      <c r="C77" s="75"/>
      <c r="D77" s="75"/>
      <c r="E77" s="124"/>
      <c r="F77" s="124"/>
      <c r="G77" s="125"/>
      <c r="H77" s="125"/>
    </row>
    <row r="78" spans="1:8" x14ac:dyDescent="0.25">
      <c r="A78" s="36"/>
      <c r="B78" s="22"/>
      <c r="C78" s="75"/>
      <c r="D78" s="75"/>
      <c r="E78" s="124"/>
      <c r="F78" s="124"/>
      <c r="G78" s="125"/>
      <c r="H78" s="125"/>
    </row>
    <row r="79" spans="1:8" x14ac:dyDescent="0.25">
      <c r="A79" s="36"/>
      <c r="B79" s="22"/>
      <c r="C79" s="75"/>
      <c r="D79" s="75"/>
      <c r="E79" s="124"/>
      <c r="F79" s="124"/>
      <c r="G79" s="125"/>
      <c r="H79" s="125"/>
    </row>
    <row r="80" spans="1:8" x14ac:dyDescent="0.25">
      <c r="A80" s="36"/>
      <c r="B80" s="22"/>
      <c r="C80" s="75"/>
      <c r="D80" s="75"/>
      <c r="E80" s="124"/>
      <c r="F80" s="124"/>
      <c r="G80" s="125"/>
      <c r="H80" s="125"/>
    </row>
    <row r="81" spans="1:8" x14ac:dyDescent="0.25">
      <c r="A81" s="36"/>
      <c r="B81" s="22"/>
      <c r="C81" s="75"/>
      <c r="D81" s="75"/>
      <c r="E81" s="124"/>
      <c r="F81" s="124"/>
      <c r="G81" s="125"/>
      <c r="H81" s="125"/>
    </row>
    <row r="82" spans="1:8" x14ac:dyDescent="0.25">
      <c r="A82" s="36"/>
      <c r="B82" s="22"/>
      <c r="C82" s="75"/>
      <c r="D82" s="75"/>
      <c r="E82" s="124"/>
      <c r="F82" s="124"/>
      <c r="G82" s="125"/>
      <c r="H82" s="125"/>
    </row>
    <row r="83" spans="1:8" x14ac:dyDescent="0.25">
      <c r="A83" s="36"/>
      <c r="B83" s="22"/>
      <c r="C83" s="75"/>
      <c r="D83" s="75"/>
      <c r="E83" s="124"/>
      <c r="F83" s="124"/>
      <c r="G83" s="125"/>
      <c r="H83" s="125"/>
    </row>
    <row r="84" spans="1:8" x14ac:dyDescent="0.25">
      <c r="A84" s="36"/>
      <c r="B84" s="22"/>
      <c r="C84" s="75"/>
      <c r="D84" s="75"/>
      <c r="E84" s="124"/>
      <c r="F84" s="124"/>
      <c r="G84" s="125"/>
      <c r="H84" s="125"/>
    </row>
    <row r="85" spans="1:8" x14ac:dyDescent="0.25">
      <c r="A85" s="36"/>
      <c r="B85" s="22"/>
      <c r="C85" s="75"/>
      <c r="D85" s="75"/>
      <c r="E85" s="124"/>
      <c r="F85" s="124"/>
      <c r="G85" s="125"/>
      <c r="H85" s="125"/>
    </row>
    <row r="86" spans="1:8" x14ac:dyDescent="0.25">
      <c r="A86" s="36"/>
      <c r="B86" s="22"/>
      <c r="C86" s="76"/>
      <c r="D86" s="76"/>
      <c r="E86" s="124"/>
      <c r="F86" s="124"/>
      <c r="G86" s="125"/>
      <c r="H86" s="125"/>
    </row>
    <row r="87" spans="1:8" x14ac:dyDescent="0.25">
      <c r="A87" s="36"/>
      <c r="B87" s="79"/>
      <c r="C87" s="77"/>
      <c r="D87" s="77"/>
      <c r="E87" s="126"/>
      <c r="F87" s="126"/>
      <c r="G87" s="125"/>
      <c r="H87" s="125"/>
    </row>
    <row r="88" spans="1:8" x14ac:dyDescent="0.25">
      <c r="A88" s="36"/>
      <c r="B88" s="79"/>
      <c r="C88" s="77"/>
      <c r="D88" s="77"/>
      <c r="E88" s="126"/>
      <c r="F88" s="126"/>
      <c r="G88" s="125"/>
      <c r="H88" s="125"/>
    </row>
    <row r="89" spans="1:8" x14ac:dyDescent="0.25">
      <c r="A89" s="36"/>
      <c r="B89" s="79"/>
      <c r="C89" s="77"/>
      <c r="D89" s="77"/>
      <c r="E89" s="126"/>
      <c r="F89" s="126"/>
      <c r="G89" s="125"/>
      <c r="H89" s="125"/>
    </row>
    <row r="90" spans="1:8" x14ac:dyDescent="0.25">
      <c r="A90" s="36"/>
      <c r="B90" s="79"/>
      <c r="C90" s="77"/>
      <c r="D90" s="77"/>
      <c r="E90" s="126"/>
      <c r="F90" s="126"/>
      <c r="G90" s="125"/>
      <c r="H90" s="125"/>
    </row>
    <row r="91" spans="1:8" x14ac:dyDescent="0.25">
      <c r="A91" s="36"/>
      <c r="B91" s="79"/>
      <c r="C91" s="77"/>
      <c r="D91" s="77"/>
      <c r="E91" s="126"/>
      <c r="F91" s="126"/>
      <c r="G91" s="125"/>
      <c r="H91" s="125"/>
    </row>
    <row r="92" spans="1:8" x14ac:dyDescent="0.25">
      <c r="A92" s="36"/>
      <c r="B92" s="79"/>
      <c r="C92" s="77"/>
      <c r="D92" s="77"/>
      <c r="E92" s="126"/>
      <c r="F92" s="126"/>
      <c r="G92" s="125"/>
      <c r="H92" s="125"/>
    </row>
    <row r="93" spans="1:8" x14ac:dyDescent="0.25">
      <c r="A93" s="36"/>
      <c r="B93" s="79"/>
      <c r="C93" s="77"/>
      <c r="D93" s="77"/>
      <c r="E93" s="126"/>
      <c r="F93" s="126"/>
      <c r="G93" s="125"/>
      <c r="H93" s="125"/>
    </row>
    <row r="94" spans="1:8" x14ac:dyDescent="0.25">
      <c r="A94" s="36"/>
      <c r="B94" s="79"/>
      <c r="C94" s="77"/>
      <c r="D94" s="77"/>
      <c r="E94" s="126"/>
      <c r="F94" s="126"/>
      <c r="G94" s="125"/>
      <c r="H94" s="125"/>
    </row>
    <row r="95" spans="1:8" x14ac:dyDescent="0.25">
      <c r="A95" s="36"/>
      <c r="B95" s="79"/>
      <c r="C95" s="77"/>
      <c r="D95" s="77"/>
      <c r="E95" s="126"/>
      <c r="F95" s="126"/>
      <c r="G95" s="125"/>
      <c r="H95" s="125"/>
    </row>
    <row r="96" spans="1:8" x14ac:dyDescent="0.25">
      <c r="A96" s="36"/>
      <c r="B96" s="79"/>
      <c r="C96" s="77"/>
      <c r="D96" s="77"/>
      <c r="E96" s="126"/>
      <c r="F96" s="126"/>
      <c r="G96" s="125"/>
      <c r="H96" s="125"/>
    </row>
    <row r="97" spans="1:8" x14ac:dyDescent="0.25">
      <c r="A97" s="36"/>
      <c r="B97" s="79"/>
      <c r="C97" s="77"/>
      <c r="D97" s="77"/>
      <c r="E97" s="126"/>
      <c r="F97" s="126"/>
      <c r="G97" s="125"/>
      <c r="H97" s="125"/>
    </row>
    <row r="98" spans="1:8" x14ac:dyDescent="0.25">
      <c r="A98" s="36"/>
      <c r="B98" s="79"/>
      <c r="C98" s="77"/>
      <c r="D98" s="77"/>
      <c r="E98" s="126"/>
      <c r="F98" s="126"/>
      <c r="G98" s="125"/>
      <c r="H98" s="125"/>
    </row>
    <row r="99" spans="1:8" x14ac:dyDescent="0.25">
      <c r="A99" s="36"/>
      <c r="B99" s="79"/>
      <c r="C99" s="77"/>
      <c r="D99" s="77"/>
      <c r="E99" s="126"/>
      <c r="F99" s="126"/>
      <c r="G99" s="125"/>
      <c r="H99" s="125"/>
    </row>
    <row r="100" spans="1:8" x14ac:dyDescent="0.25">
      <c r="E100" s="14"/>
      <c r="F100" s="14"/>
      <c r="H100" s="15"/>
    </row>
    <row r="101" spans="1:8" x14ac:dyDescent="0.25">
      <c r="E101" s="14"/>
      <c r="F101" s="14"/>
      <c r="H101" s="15"/>
    </row>
  </sheetData>
  <sheetProtection algorithmName="SHA-512" hashValue="WVbyST2KUzsToP/u25rSvoJlRKZrW+peUpkZdyoAW+SPkjrEWgcfZRpgwC4hHz9kH98Hm9rfWrgM7hqX4AXhTQ==" saltValue="k14Gc5M7WuaFhIVS4iC7GQ==" spinCount="100000" sheet="1" objects="1" scenarios="1"/>
  <dataConsolidate/>
  <mergeCells count="3">
    <mergeCell ref="A60:E60"/>
    <mergeCell ref="A2:E2"/>
    <mergeCell ref="A6:B6"/>
  </mergeCells>
  <conditionalFormatting sqref="A8:A48">
    <cfRule type="expression" dxfId="44" priority="119" stopIfTrue="1">
      <formula>AND(ISBLANK(A8),IF(ISBLANK(B8),"FALSO","VERO"))</formula>
    </cfRule>
  </conditionalFormatting>
  <conditionalFormatting sqref="A67:A99">
    <cfRule type="expression" dxfId="43" priority="68" stopIfTrue="1">
      <formula>AND(ISBLANK(A67),IF(ISBLANK(B67),"FALSO","VERO"))</formula>
    </cfRule>
  </conditionalFormatting>
  <conditionalFormatting sqref="E4:F4">
    <cfRule type="expression" priority="443" stopIfTrue="1">
      <formula>IF(ISERROR(D7*#REF!*Ct*Pt_1*Ai),0,D7*#REF!*Ct*Pt_1*Ai)</formula>
    </cfRule>
    <cfRule type="expression" priority="444" stopIfTrue="1">
      <formula>IF(ISERROR(D7*#REF!*Ct*Pt_1*Ai),0,D7*#REF!*Ct*Pt_1*Ai)</formula>
    </cfRule>
  </conditionalFormatting>
  <dataValidations xWindow="377" yWindow="647" count="3">
    <dataValidation type="list" allowBlank="1" showInputMessage="1" showErrorMessage="1" promptTitle="Inserire Impianto di Produzione" prompt="E' necessario inserire l'impianto di produzione" sqref="B8:B48">
      <formula1>Descrizione_BEC</formula1>
    </dataValidation>
    <dataValidation allowBlank="1" promptTitle="Inserire Impianto di Produzione" prompt="E' necessario inserire l'impianto di produzione" sqref="B67:B69 B71:B86"/>
    <dataValidation type="list" allowBlank="1" showInputMessage="1" showErrorMessage="1" sqref="A8:A48 A67:A99">
      <formula1>Nome_Impianto</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2:L54"/>
  <sheetViews>
    <sheetView zoomScale="70" zoomScaleNormal="70" workbookViewId="0">
      <selection activeCell="A48" sqref="A48"/>
    </sheetView>
  </sheetViews>
  <sheetFormatPr defaultColWidth="8.7109375" defaultRowHeight="15" x14ac:dyDescent="0.25"/>
  <cols>
    <col min="1" max="1" width="42.85546875" style="8" customWidth="1"/>
    <col min="2" max="2" width="45" style="8" customWidth="1"/>
    <col min="3" max="3" width="53.5703125" style="8" customWidth="1"/>
    <col min="4" max="4" width="18.5703125" style="8" customWidth="1"/>
    <col min="5" max="5" width="17.5703125" style="8" customWidth="1"/>
    <col min="6" max="8" width="15.5703125" style="8" customWidth="1"/>
    <col min="9" max="9" width="15.5703125" style="54" customWidth="1"/>
    <col min="10" max="11" width="15.5703125" style="8" customWidth="1"/>
    <col min="12" max="12" width="20.140625" style="8" customWidth="1"/>
    <col min="13" max="16384" width="8.7109375" style="8"/>
  </cols>
  <sheetData>
    <row r="2" spans="1:12" ht="156" customHeight="1" x14ac:dyDescent="0.25">
      <c r="A2" s="151" t="s">
        <v>221</v>
      </c>
      <c r="B2" s="152"/>
      <c r="C2" s="152"/>
      <c r="D2" s="152"/>
      <c r="E2" s="152"/>
    </row>
    <row r="3" spans="1:12" ht="20.25" x14ac:dyDescent="0.25">
      <c r="A3" s="55"/>
      <c r="B3" s="55"/>
      <c r="C3" s="55"/>
      <c r="D3" s="55"/>
      <c r="E3" s="55"/>
    </row>
    <row r="4" spans="1:12" ht="20.25" x14ac:dyDescent="0.25">
      <c r="A4" s="33" t="s">
        <v>44</v>
      </c>
      <c r="B4" s="32" t="s">
        <v>45</v>
      </c>
      <c r="C4" s="55"/>
      <c r="D4" s="55"/>
      <c r="E4" s="55"/>
    </row>
    <row r="5" spans="1:12" ht="22.5" customHeight="1" x14ac:dyDescent="0.25">
      <c r="D5" s="28"/>
      <c r="E5" s="28"/>
    </row>
    <row r="6" spans="1:12" ht="27" customHeight="1" x14ac:dyDescent="0.25">
      <c r="A6" s="153" t="s">
        <v>43</v>
      </c>
      <c r="B6" s="154"/>
      <c r="C6" s="16">
        <f>IFERROR(SUM(L8:L48),"")</f>
        <v>0</v>
      </c>
      <c r="J6" s="54"/>
    </row>
    <row r="7" spans="1:12" ht="66" customHeight="1" x14ac:dyDescent="0.25">
      <c r="A7" s="3" t="s">
        <v>18</v>
      </c>
      <c r="B7" s="56" t="s">
        <v>176</v>
      </c>
      <c r="C7" s="4" t="s">
        <v>23</v>
      </c>
      <c r="D7" s="4" t="s">
        <v>194</v>
      </c>
      <c r="E7" s="2" t="s">
        <v>14</v>
      </c>
      <c r="F7" s="2" t="s">
        <v>61</v>
      </c>
      <c r="G7" s="53" t="s">
        <v>62</v>
      </c>
      <c r="H7" s="53" t="s">
        <v>63</v>
      </c>
      <c r="I7" s="34" t="s">
        <v>64</v>
      </c>
      <c r="J7" s="35" t="s">
        <v>40</v>
      </c>
      <c r="K7" s="35" t="s">
        <v>41</v>
      </c>
      <c r="L7" s="1" t="s">
        <v>22</v>
      </c>
    </row>
    <row r="8" spans="1:12" s="14" customFormat="1" ht="128.25" customHeight="1" x14ac:dyDescent="0.25">
      <c r="A8" s="36"/>
      <c r="B8" s="37"/>
      <c r="C8" s="65" t="str">
        <f>IFERROR(VLOOKUP(Tabella25[[#This Row],[Prodotto]],Parametri!$D$11:$G$18,2,FALSE),"")</f>
        <v/>
      </c>
      <c r="D8" s="65" t="str">
        <f>IFERROR(VLOOKUP(Tabella25[[#This Row],[Prodotto]],Parametri!$D$11:$G$18,3,FALSE),"")</f>
        <v/>
      </c>
      <c r="E8" s="89" t="str">
        <f>IFERROR(VLOOKUP(Tabella25[[#This Row],[Prodotto]],Parametri!$D$11:$G$18,4,FALSE),"")</f>
        <v/>
      </c>
      <c r="F8" s="84"/>
      <c r="G8" s="86"/>
      <c r="H8" s="86"/>
      <c r="I8" s="85">
        <f t="shared" ref="I8:I48" si="0">G8*Parametro_intermambiabilità</f>
        <v>0</v>
      </c>
      <c r="J8" s="67" t="str">
        <f t="shared" ref="J8:J48" si="1">IFERROR(IF(ISERROR(I8/(H8+I8)),"",I8/(H8+I8))," ")</f>
        <v/>
      </c>
      <c r="K8" s="68" t="str">
        <f t="shared" ref="K8:K48" si="2">IFERROR(E8*J8/Parametro_intermambiabilità,"")</f>
        <v/>
      </c>
      <c r="L8" s="68" t="str">
        <f t="shared" ref="L8:L48" si="3">IFERROR(Ct*Pt_1*K8*F8,"")</f>
        <v/>
      </c>
    </row>
    <row r="9" spans="1:12" s="14" customFormat="1" ht="128.25" customHeight="1" x14ac:dyDescent="0.25">
      <c r="A9" s="36"/>
      <c r="B9" s="37"/>
      <c r="C9" s="65" t="str">
        <f>IFERROR(VLOOKUP(Tabella25[[#This Row],[Prodotto]],Parametri!$D$11:$G$18,2,FALSE),"")</f>
        <v/>
      </c>
      <c r="D9" s="65" t="str">
        <f>IFERROR(VLOOKUP(Tabella25[[#This Row],[Prodotto]],Parametri!$D$11:$G$18,3,FALSE),"")</f>
        <v/>
      </c>
      <c r="E9" s="66" t="str">
        <f>IFERROR(VLOOKUP(Tabella25[[#This Row],[Prodotto]],Parametri!$D$11:$G$18,4,FALSE),"")</f>
        <v/>
      </c>
      <c r="F9" s="84"/>
      <c r="G9" s="86"/>
      <c r="H9" s="86"/>
      <c r="I9" s="85">
        <f t="shared" si="0"/>
        <v>0</v>
      </c>
      <c r="J9" s="67" t="str">
        <f t="shared" si="1"/>
        <v/>
      </c>
      <c r="K9" s="68" t="str">
        <f t="shared" si="2"/>
        <v/>
      </c>
      <c r="L9" s="68" t="str">
        <f t="shared" si="3"/>
        <v/>
      </c>
    </row>
    <row r="10" spans="1:12" s="14" customFormat="1" ht="128.25" customHeight="1" x14ac:dyDescent="0.25">
      <c r="A10" s="36"/>
      <c r="B10" s="37"/>
      <c r="C10" s="65" t="str">
        <f>IFERROR(VLOOKUP(Tabella25[[#This Row],[Prodotto]],Parametri!$D$11:$G$18,2,FALSE),"")</f>
        <v/>
      </c>
      <c r="D10" s="65" t="str">
        <f>IFERROR(VLOOKUP(Tabella25[[#This Row],[Prodotto]],Parametri!$D$11:$G$18,3,FALSE),"")</f>
        <v/>
      </c>
      <c r="E10" s="66" t="str">
        <f>IFERROR(VLOOKUP(Tabella25[[#This Row],[Prodotto]],Parametri!$D$11:$G$18,4,FALSE),"")</f>
        <v/>
      </c>
      <c r="F10" s="84"/>
      <c r="G10" s="86"/>
      <c r="H10" s="86"/>
      <c r="I10" s="90">
        <f t="shared" si="0"/>
        <v>0</v>
      </c>
      <c r="J10" s="91" t="str">
        <f t="shared" si="1"/>
        <v/>
      </c>
      <c r="K10" s="68" t="str">
        <f t="shared" si="2"/>
        <v/>
      </c>
      <c r="L10" s="68" t="str">
        <f t="shared" si="3"/>
        <v/>
      </c>
    </row>
    <row r="11" spans="1:12" s="14" customFormat="1" ht="128.25" customHeight="1" x14ac:dyDescent="0.25">
      <c r="A11" s="36"/>
      <c r="B11" s="37"/>
      <c r="C11" s="65" t="str">
        <f>IFERROR(VLOOKUP(Tabella25[[#This Row],[Prodotto]],Parametri!$D$11:$G$18,2,FALSE),"")</f>
        <v/>
      </c>
      <c r="D11" s="65" t="str">
        <f>IFERROR(VLOOKUP(Tabella25[[#This Row],[Prodotto]],Parametri!$D$11:$G$18,3,FALSE),"")</f>
        <v/>
      </c>
      <c r="E11" s="66" t="str">
        <f>IFERROR(VLOOKUP(Tabella25[[#This Row],[Prodotto]],Parametri!$D$11:$G$18,4,FALSE),"")</f>
        <v/>
      </c>
      <c r="F11" s="84"/>
      <c r="G11" s="86"/>
      <c r="H11" s="86"/>
      <c r="I11" s="85">
        <f t="shared" si="0"/>
        <v>0</v>
      </c>
      <c r="J11" s="67" t="str">
        <f t="shared" si="1"/>
        <v/>
      </c>
      <c r="K11" s="68" t="str">
        <f t="shared" si="2"/>
        <v/>
      </c>
      <c r="L11" s="68" t="str">
        <f t="shared" si="3"/>
        <v/>
      </c>
    </row>
    <row r="12" spans="1:12" s="14" customFormat="1" ht="128.25" customHeight="1" x14ac:dyDescent="0.25">
      <c r="A12" s="36"/>
      <c r="B12" s="37"/>
      <c r="C12" s="65" t="str">
        <f>IFERROR(VLOOKUP(Tabella25[[#This Row],[Prodotto]],Parametri!$D$11:$G$18,2,FALSE),"")</f>
        <v/>
      </c>
      <c r="D12" s="65" t="str">
        <f>IFERROR(VLOOKUP(Tabella25[[#This Row],[Prodotto]],Parametri!$D$11:$G$18,3,FALSE),"")</f>
        <v/>
      </c>
      <c r="E12" s="66" t="str">
        <f>IFERROR(VLOOKUP(Tabella25[[#This Row],[Prodotto]],Parametri!$D$11:$G$18,4,FALSE),"")</f>
        <v/>
      </c>
      <c r="F12" s="84"/>
      <c r="G12" s="86"/>
      <c r="H12" s="86"/>
      <c r="I12" s="85">
        <f t="shared" si="0"/>
        <v>0</v>
      </c>
      <c r="J12" s="67" t="str">
        <f t="shared" si="1"/>
        <v/>
      </c>
      <c r="K12" s="68" t="str">
        <f t="shared" si="2"/>
        <v/>
      </c>
      <c r="L12" s="68" t="str">
        <f t="shared" si="3"/>
        <v/>
      </c>
    </row>
    <row r="13" spans="1:12" s="14" customFormat="1" ht="128.25" customHeight="1" x14ac:dyDescent="0.25">
      <c r="A13" s="36"/>
      <c r="B13" s="37"/>
      <c r="C13" s="65" t="str">
        <f>IFERROR(VLOOKUP(Tabella25[[#This Row],[Prodotto]],Parametri!$D$11:$G$18,2,FALSE),"")</f>
        <v/>
      </c>
      <c r="D13" s="65" t="str">
        <f>IFERROR(VLOOKUP(Tabella25[[#This Row],[Prodotto]],Parametri!$D$11:$G$18,3,FALSE),"")</f>
        <v/>
      </c>
      <c r="E13" s="66" t="str">
        <f>IFERROR(VLOOKUP(Tabella25[[#This Row],[Prodotto]],Parametri!$D$11:$G$18,4,FALSE),"")</f>
        <v/>
      </c>
      <c r="F13" s="84"/>
      <c r="G13" s="86"/>
      <c r="H13" s="86"/>
      <c r="I13" s="85">
        <f t="shared" si="0"/>
        <v>0</v>
      </c>
      <c r="J13" s="67" t="str">
        <f t="shared" si="1"/>
        <v/>
      </c>
      <c r="K13" s="68" t="str">
        <f t="shared" si="2"/>
        <v/>
      </c>
      <c r="L13" s="68" t="str">
        <f t="shared" si="3"/>
        <v/>
      </c>
    </row>
    <row r="14" spans="1:12" s="14" customFormat="1" ht="128.25" customHeight="1" x14ac:dyDescent="0.25">
      <c r="A14" s="36"/>
      <c r="B14" s="37"/>
      <c r="C14" s="65" t="str">
        <f>IFERROR(VLOOKUP(Tabella25[[#This Row],[Prodotto]],Parametri!$D$11:$G$18,2,FALSE),"")</f>
        <v/>
      </c>
      <c r="D14" s="65" t="str">
        <f>IFERROR(VLOOKUP(Tabella25[[#This Row],[Prodotto]],Parametri!$D$11:$G$18,3,FALSE),"")</f>
        <v/>
      </c>
      <c r="E14" s="66" t="str">
        <f>IFERROR(VLOOKUP(Tabella25[[#This Row],[Prodotto]],Parametri!$D$11:$G$18,4,FALSE),"")</f>
        <v/>
      </c>
      <c r="F14" s="84"/>
      <c r="G14" s="86"/>
      <c r="H14" s="86"/>
      <c r="I14" s="85">
        <f t="shared" si="0"/>
        <v>0</v>
      </c>
      <c r="J14" s="67" t="str">
        <f t="shared" si="1"/>
        <v/>
      </c>
      <c r="K14" s="68" t="str">
        <f t="shared" si="2"/>
        <v/>
      </c>
      <c r="L14" s="68" t="str">
        <f t="shared" si="3"/>
        <v/>
      </c>
    </row>
    <row r="15" spans="1:12" s="14" customFormat="1" ht="128.25" customHeight="1" x14ac:dyDescent="0.25">
      <c r="A15" s="36"/>
      <c r="B15" s="37"/>
      <c r="C15" s="65" t="str">
        <f>IFERROR(VLOOKUP(Tabella25[[#This Row],[Prodotto]],Parametri!$D$11:$G$18,2,FALSE),"")</f>
        <v/>
      </c>
      <c r="D15" s="65" t="str">
        <f>IFERROR(VLOOKUP(Tabella25[[#This Row],[Prodotto]],Parametri!$D$11:$G$18,3,FALSE),"")</f>
        <v/>
      </c>
      <c r="E15" s="66" t="str">
        <f>IFERROR(VLOOKUP(Tabella25[[#This Row],[Prodotto]],Parametri!$D$11:$G$18,4,FALSE),"")</f>
        <v/>
      </c>
      <c r="F15" s="84"/>
      <c r="G15" s="86"/>
      <c r="H15" s="86"/>
      <c r="I15" s="85">
        <f t="shared" si="0"/>
        <v>0</v>
      </c>
      <c r="J15" s="67" t="str">
        <f t="shared" si="1"/>
        <v/>
      </c>
      <c r="K15" s="68" t="str">
        <f t="shared" si="2"/>
        <v/>
      </c>
      <c r="L15" s="68" t="str">
        <f t="shared" si="3"/>
        <v/>
      </c>
    </row>
    <row r="16" spans="1:12" s="14" customFormat="1" ht="128.25" customHeight="1" x14ac:dyDescent="0.25">
      <c r="A16" s="36"/>
      <c r="B16" s="37"/>
      <c r="C16" s="137" t="str">
        <f>IFERROR(VLOOKUP(Tabella25[[#This Row],[Prodotto]],Parametri!$D$11:$G$18,2,FALSE),"")</f>
        <v/>
      </c>
      <c r="D16" s="65" t="str">
        <f>IFERROR(VLOOKUP(Tabella25[[#This Row],[Prodotto]],Parametri!$D$11:$G$18,3,FALSE),"")</f>
        <v/>
      </c>
      <c r="E16" s="66" t="str">
        <f>IFERROR(VLOOKUP(Tabella25[[#This Row],[Prodotto]],Parametri!$D$11:$G$18,4,FALSE),"")</f>
        <v/>
      </c>
      <c r="F16" s="84"/>
      <c r="G16" s="86"/>
      <c r="H16" s="86"/>
      <c r="I16" s="85">
        <f t="shared" si="0"/>
        <v>0</v>
      </c>
      <c r="J16" s="67" t="str">
        <f t="shared" si="1"/>
        <v/>
      </c>
      <c r="K16" s="68" t="str">
        <f t="shared" si="2"/>
        <v/>
      </c>
      <c r="L16" s="68" t="str">
        <f t="shared" si="3"/>
        <v/>
      </c>
    </row>
    <row r="17" spans="1:12" s="14" customFormat="1" ht="128.25" customHeight="1" x14ac:dyDescent="0.25">
      <c r="A17" s="36"/>
      <c r="B17" s="37"/>
      <c r="C17" s="137" t="str">
        <f>IFERROR(VLOOKUP(Tabella25[[#This Row],[Prodotto]],Parametri!$D$11:$G$18,2,FALSE),"")</f>
        <v/>
      </c>
      <c r="D17" s="65" t="str">
        <f>IFERROR(VLOOKUP(Tabella25[[#This Row],[Prodotto]],Parametri!$D$11:$G$18,3,FALSE),"")</f>
        <v/>
      </c>
      <c r="E17" s="66" t="str">
        <f>IFERROR(VLOOKUP(Tabella25[[#This Row],[Prodotto]],Parametri!$D$11:$G$18,4,FALSE),"")</f>
        <v/>
      </c>
      <c r="F17" s="84"/>
      <c r="G17" s="86"/>
      <c r="H17" s="86"/>
      <c r="I17" s="85">
        <f t="shared" si="0"/>
        <v>0</v>
      </c>
      <c r="J17" s="67" t="str">
        <f t="shared" si="1"/>
        <v/>
      </c>
      <c r="K17" s="68" t="str">
        <f t="shared" si="2"/>
        <v/>
      </c>
      <c r="L17" s="68" t="str">
        <f t="shared" si="3"/>
        <v/>
      </c>
    </row>
    <row r="18" spans="1:12" s="14" customFormat="1" ht="128.25" customHeight="1" x14ac:dyDescent="0.25">
      <c r="A18" s="36"/>
      <c r="B18" s="37"/>
      <c r="C18" s="137" t="str">
        <f>IFERROR(VLOOKUP(Tabella25[[#This Row],[Prodotto]],Parametri!$D$11:$G$18,2,FALSE),"")</f>
        <v/>
      </c>
      <c r="D18" s="65" t="str">
        <f>IFERROR(VLOOKUP(Tabella25[[#This Row],[Prodotto]],Parametri!$D$11:$G$18,3,FALSE),"")</f>
        <v/>
      </c>
      <c r="E18" s="66" t="str">
        <f>IFERROR(VLOOKUP(Tabella25[[#This Row],[Prodotto]],Parametri!$D$11:$G$18,4,FALSE),"")</f>
        <v/>
      </c>
      <c r="F18" s="84"/>
      <c r="G18" s="86"/>
      <c r="H18" s="86"/>
      <c r="I18" s="85">
        <f t="shared" si="0"/>
        <v>0</v>
      </c>
      <c r="J18" s="67" t="str">
        <f t="shared" si="1"/>
        <v/>
      </c>
      <c r="K18" s="68" t="str">
        <f t="shared" si="2"/>
        <v/>
      </c>
      <c r="L18" s="68" t="str">
        <f t="shared" si="3"/>
        <v/>
      </c>
    </row>
    <row r="19" spans="1:12" s="14" customFormat="1" ht="128.25" customHeight="1" x14ac:dyDescent="0.25">
      <c r="A19" s="36"/>
      <c r="B19" s="37"/>
      <c r="C19" s="137" t="str">
        <f>IFERROR(VLOOKUP(Tabella25[[#This Row],[Prodotto]],Parametri!$D$11:$G$18,2,FALSE),"")</f>
        <v/>
      </c>
      <c r="D19" s="65" t="str">
        <f>IFERROR(VLOOKUP(Tabella25[[#This Row],[Prodotto]],Parametri!$D$11:$G$18,3,FALSE),"")</f>
        <v/>
      </c>
      <c r="E19" s="66" t="str">
        <f>IFERROR(VLOOKUP(Tabella25[[#This Row],[Prodotto]],Parametri!$D$11:$G$18,4,FALSE),"")</f>
        <v/>
      </c>
      <c r="F19" s="84"/>
      <c r="G19" s="86"/>
      <c r="H19" s="86"/>
      <c r="I19" s="85">
        <f t="shared" si="0"/>
        <v>0</v>
      </c>
      <c r="J19" s="67" t="str">
        <f t="shared" si="1"/>
        <v/>
      </c>
      <c r="K19" s="68" t="str">
        <f t="shared" si="2"/>
        <v/>
      </c>
      <c r="L19" s="68" t="str">
        <f t="shared" si="3"/>
        <v/>
      </c>
    </row>
    <row r="20" spans="1:12" s="14" customFormat="1" ht="128.25" customHeight="1" x14ac:dyDescent="0.25">
      <c r="A20" s="36"/>
      <c r="B20" s="37"/>
      <c r="C20" s="137" t="str">
        <f>IFERROR(VLOOKUP(Tabella25[[#This Row],[Prodotto]],Parametri!$D$11:$G$18,2,FALSE),"")</f>
        <v/>
      </c>
      <c r="D20" s="65" t="str">
        <f>IFERROR(VLOOKUP(Tabella25[[#This Row],[Prodotto]],Parametri!$D$11:$G$18,3,FALSE),"")</f>
        <v/>
      </c>
      <c r="E20" s="66" t="str">
        <f>IFERROR(VLOOKUP(Tabella25[[#This Row],[Prodotto]],Parametri!$D$11:$G$18,4,FALSE),"")</f>
        <v/>
      </c>
      <c r="F20" s="84"/>
      <c r="G20" s="86"/>
      <c r="H20" s="86"/>
      <c r="I20" s="85">
        <f t="shared" si="0"/>
        <v>0</v>
      </c>
      <c r="J20" s="67" t="str">
        <f t="shared" si="1"/>
        <v/>
      </c>
      <c r="K20" s="68" t="str">
        <f t="shared" si="2"/>
        <v/>
      </c>
      <c r="L20" s="68" t="str">
        <f t="shared" si="3"/>
        <v/>
      </c>
    </row>
    <row r="21" spans="1:12" s="14" customFormat="1" ht="128.25" customHeight="1" x14ac:dyDescent="0.25">
      <c r="A21" s="36"/>
      <c r="B21" s="37"/>
      <c r="C21" s="137" t="str">
        <f>IFERROR(VLOOKUP(Tabella25[[#This Row],[Prodotto]],Parametri!$D$11:$G$18,2,FALSE),"")</f>
        <v/>
      </c>
      <c r="D21" s="65" t="str">
        <f>IFERROR(VLOOKUP(Tabella25[[#This Row],[Prodotto]],Parametri!$D$11:$G$18,3,FALSE),"")</f>
        <v/>
      </c>
      <c r="E21" s="66" t="str">
        <f>IFERROR(VLOOKUP(Tabella25[[#This Row],[Prodotto]],Parametri!$D$11:$G$18,4,FALSE),"")</f>
        <v/>
      </c>
      <c r="F21" s="84"/>
      <c r="G21" s="86"/>
      <c r="H21" s="86"/>
      <c r="I21" s="85">
        <f t="shared" si="0"/>
        <v>0</v>
      </c>
      <c r="J21" s="67" t="str">
        <f t="shared" si="1"/>
        <v/>
      </c>
      <c r="K21" s="68" t="str">
        <f t="shared" si="2"/>
        <v/>
      </c>
      <c r="L21" s="68" t="str">
        <f t="shared" si="3"/>
        <v/>
      </c>
    </row>
    <row r="22" spans="1:12" s="14" customFormat="1" ht="128.25" customHeight="1" x14ac:dyDescent="0.25">
      <c r="A22" s="36"/>
      <c r="B22" s="37"/>
      <c r="C22" s="137" t="str">
        <f>IFERROR(VLOOKUP(Tabella25[[#This Row],[Prodotto]],Parametri!$D$11:$G$18,2,FALSE),"")</f>
        <v/>
      </c>
      <c r="D22" s="65" t="str">
        <f>IFERROR(VLOOKUP(Tabella25[[#This Row],[Prodotto]],Parametri!$D$11:$G$18,3,FALSE),"")</f>
        <v/>
      </c>
      <c r="E22" s="66" t="str">
        <f>IFERROR(VLOOKUP(Tabella25[[#This Row],[Prodotto]],Parametri!$D$11:$G$18,4,FALSE),"")</f>
        <v/>
      </c>
      <c r="F22" s="84"/>
      <c r="G22" s="86"/>
      <c r="H22" s="86"/>
      <c r="I22" s="85">
        <f t="shared" si="0"/>
        <v>0</v>
      </c>
      <c r="J22" s="67" t="str">
        <f t="shared" si="1"/>
        <v/>
      </c>
      <c r="K22" s="68" t="str">
        <f t="shared" si="2"/>
        <v/>
      </c>
      <c r="L22" s="68" t="str">
        <f t="shared" si="3"/>
        <v/>
      </c>
    </row>
    <row r="23" spans="1:12" s="14" customFormat="1" ht="128.25" customHeight="1" x14ac:dyDescent="0.25">
      <c r="A23" s="36"/>
      <c r="B23" s="37"/>
      <c r="C23" s="137" t="str">
        <f>IFERROR(VLOOKUP(Tabella25[[#This Row],[Prodotto]],Parametri!$D$11:$G$18,2,FALSE),"")</f>
        <v/>
      </c>
      <c r="D23" s="65" t="str">
        <f>IFERROR(VLOOKUP(Tabella25[[#This Row],[Prodotto]],Parametri!$D$11:$G$18,3,FALSE),"")</f>
        <v/>
      </c>
      <c r="E23" s="66" t="str">
        <f>IFERROR(VLOOKUP(Tabella25[[#This Row],[Prodotto]],Parametri!$D$11:$G$18,4,FALSE),"")</f>
        <v/>
      </c>
      <c r="F23" s="84"/>
      <c r="G23" s="86"/>
      <c r="H23" s="86"/>
      <c r="I23" s="85">
        <f t="shared" si="0"/>
        <v>0</v>
      </c>
      <c r="J23" s="67" t="str">
        <f t="shared" si="1"/>
        <v/>
      </c>
      <c r="K23" s="68" t="str">
        <f t="shared" si="2"/>
        <v/>
      </c>
      <c r="L23" s="68" t="str">
        <f t="shared" si="3"/>
        <v/>
      </c>
    </row>
    <row r="24" spans="1:12" s="14" customFormat="1" ht="128.25" customHeight="1" x14ac:dyDescent="0.25">
      <c r="A24" s="36"/>
      <c r="B24" s="37"/>
      <c r="C24" s="137" t="str">
        <f>IFERROR(VLOOKUP(Tabella25[[#This Row],[Prodotto]],Parametri!$D$11:$G$18,2,FALSE),"")</f>
        <v/>
      </c>
      <c r="D24" s="65" t="str">
        <f>IFERROR(VLOOKUP(Tabella25[[#This Row],[Prodotto]],Parametri!$D$11:$G$18,3,FALSE),"")</f>
        <v/>
      </c>
      <c r="E24" s="66" t="str">
        <f>IFERROR(VLOOKUP(Tabella25[[#This Row],[Prodotto]],Parametri!$D$11:$G$18,4,FALSE),"")</f>
        <v/>
      </c>
      <c r="F24" s="84"/>
      <c r="G24" s="86"/>
      <c r="H24" s="86"/>
      <c r="I24" s="85">
        <f t="shared" si="0"/>
        <v>0</v>
      </c>
      <c r="J24" s="67" t="str">
        <f t="shared" si="1"/>
        <v/>
      </c>
      <c r="K24" s="68" t="str">
        <f t="shared" si="2"/>
        <v/>
      </c>
      <c r="L24" s="68" t="str">
        <f t="shared" si="3"/>
        <v/>
      </c>
    </row>
    <row r="25" spans="1:12" s="14" customFormat="1" ht="128.25" customHeight="1" x14ac:dyDescent="0.25">
      <c r="A25" s="36"/>
      <c r="B25" s="37"/>
      <c r="C25" s="137" t="str">
        <f>IFERROR(VLOOKUP(Tabella25[[#This Row],[Prodotto]],Parametri!$D$11:$G$18,2,FALSE),"")</f>
        <v/>
      </c>
      <c r="D25" s="65" t="str">
        <f>IFERROR(VLOOKUP(Tabella25[[#This Row],[Prodotto]],Parametri!$D$11:$G$18,3,FALSE),"")</f>
        <v/>
      </c>
      <c r="E25" s="66" t="str">
        <f>IFERROR(VLOOKUP(Tabella25[[#This Row],[Prodotto]],Parametri!$D$11:$G$18,4,FALSE),"")</f>
        <v/>
      </c>
      <c r="F25" s="84"/>
      <c r="G25" s="86"/>
      <c r="H25" s="86"/>
      <c r="I25" s="85">
        <f t="shared" si="0"/>
        <v>0</v>
      </c>
      <c r="J25" s="67" t="str">
        <f t="shared" si="1"/>
        <v/>
      </c>
      <c r="K25" s="68" t="str">
        <f t="shared" si="2"/>
        <v/>
      </c>
      <c r="L25" s="68" t="str">
        <f t="shared" si="3"/>
        <v/>
      </c>
    </row>
    <row r="26" spans="1:12" s="14" customFormat="1" ht="128.25" customHeight="1" x14ac:dyDescent="0.25">
      <c r="A26" s="36"/>
      <c r="B26" s="58"/>
      <c r="C26" s="112" t="str">
        <f>IFERROR(VLOOKUP(Tabella25[[#This Row],[Prodotto]],Parametri!$D$11:$G$18,2,FALSE),"")</f>
        <v/>
      </c>
      <c r="D26" s="112" t="str">
        <f>IFERROR(VLOOKUP(Tabella25[[#This Row],[Prodotto]],Parametri!$D$11:$G$18,3,FALSE),"")</f>
        <v/>
      </c>
      <c r="E26" s="66" t="str">
        <f>IFERROR(VLOOKUP(Tabella25[[#This Row],[Prodotto]],Parametri!$D$11:$G$18,4,FALSE),"")</f>
        <v/>
      </c>
      <c r="F26" s="84"/>
      <c r="G26" s="86"/>
      <c r="H26" s="86"/>
      <c r="I26" s="113">
        <f t="shared" si="0"/>
        <v>0</v>
      </c>
      <c r="J26" s="67" t="str">
        <f t="shared" si="1"/>
        <v/>
      </c>
      <c r="K26" s="68" t="str">
        <f t="shared" si="2"/>
        <v/>
      </c>
      <c r="L26" s="68" t="str">
        <f t="shared" si="3"/>
        <v/>
      </c>
    </row>
    <row r="27" spans="1:12" s="14" customFormat="1" ht="128.25" customHeight="1" x14ac:dyDescent="0.25">
      <c r="A27" s="36"/>
      <c r="B27" s="58"/>
      <c r="C27" s="112" t="str">
        <f>IFERROR(VLOOKUP(Tabella25[[#This Row],[Prodotto]],Parametri!$D$11:$G$18,2,FALSE),"")</f>
        <v/>
      </c>
      <c r="D27" s="112" t="str">
        <f>IFERROR(VLOOKUP(Tabella25[[#This Row],[Prodotto]],Parametri!$D$11:$G$18,3,FALSE),"")</f>
        <v/>
      </c>
      <c r="E27" s="66" t="str">
        <f>IFERROR(VLOOKUP(Tabella25[[#This Row],[Prodotto]],Parametri!$D$11:$G$18,4,FALSE),"")</f>
        <v/>
      </c>
      <c r="F27" s="84"/>
      <c r="G27" s="86"/>
      <c r="H27" s="86"/>
      <c r="I27" s="113">
        <f t="shared" si="0"/>
        <v>0</v>
      </c>
      <c r="J27" s="67" t="str">
        <f t="shared" si="1"/>
        <v/>
      </c>
      <c r="K27" s="68" t="str">
        <f t="shared" si="2"/>
        <v/>
      </c>
      <c r="L27" s="68" t="str">
        <f t="shared" si="3"/>
        <v/>
      </c>
    </row>
    <row r="28" spans="1:12" s="14" customFormat="1" ht="128.25" customHeight="1" x14ac:dyDescent="0.25">
      <c r="A28" s="36"/>
      <c r="B28" s="58"/>
      <c r="C28" s="112" t="str">
        <f>IFERROR(VLOOKUP(Tabella25[[#This Row],[Prodotto]],Parametri!$D$11:$G$18,2,FALSE),"")</f>
        <v/>
      </c>
      <c r="D28" s="112" t="str">
        <f>IFERROR(VLOOKUP(Tabella25[[#This Row],[Prodotto]],Parametri!$D$11:$G$18,3,FALSE),"")</f>
        <v/>
      </c>
      <c r="E28" s="66" t="str">
        <f>IFERROR(VLOOKUP(Tabella25[[#This Row],[Prodotto]],Parametri!$D$11:$G$18,4,FALSE),"")</f>
        <v/>
      </c>
      <c r="F28" s="84"/>
      <c r="G28" s="86"/>
      <c r="H28" s="86"/>
      <c r="I28" s="113">
        <f t="shared" si="0"/>
        <v>0</v>
      </c>
      <c r="J28" s="67" t="str">
        <f t="shared" si="1"/>
        <v/>
      </c>
      <c r="K28" s="68" t="str">
        <f t="shared" si="2"/>
        <v/>
      </c>
      <c r="L28" s="68" t="str">
        <f t="shared" si="3"/>
        <v/>
      </c>
    </row>
    <row r="29" spans="1:12" s="14" customFormat="1" ht="128.25" customHeight="1" x14ac:dyDescent="0.25">
      <c r="A29" s="36"/>
      <c r="B29" s="58"/>
      <c r="C29" s="112" t="str">
        <f>IFERROR(VLOOKUP(Tabella25[[#This Row],[Prodotto]],Parametri!$D$11:$G$18,2,FALSE),"")</f>
        <v/>
      </c>
      <c r="D29" s="112" t="str">
        <f>IFERROR(VLOOKUP(Tabella25[[#This Row],[Prodotto]],Parametri!$D$11:$G$18,3,FALSE),"")</f>
        <v/>
      </c>
      <c r="E29" s="66" t="str">
        <f>IFERROR(VLOOKUP(Tabella25[[#This Row],[Prodotto]],Parametri!$D$11:$G$18,4,FALSE),"")</f>
        <v/>
      </c>
      <c r="F29" s="84"/>
      <c r="G29" s="86"/>
      <c r="H29" s="86"/>
      <c r="I29" s="113">
        <f t="shared" si="0"/>
        <v>0</v>
      </c>
      <c r="J29" s="67" t="str">
        <f t="shared" si="1"/>
        <v/>
      </c>
      <c r="K29" s="68" t="str">
        <f t="shared" si="2"/>
        <v/>
      </c>
      <c r="L29" s="68" t="str">
        <f t="shared" si="3"/>
        <v/>
      </c>
    </row>
    <row r="30" spans="1:12" s="14" customFormat="1" ht="128.25" customHeight="1" x14ac:dyDescent="0.25">
      <c r="A30" s="36"/>
      <c r="B30" s="58"/>
      <c r="C30" s="112" t="str">
        <f>IFERROR(VLOOKUP(Tabella25[[#This Row],[Prodotto]],Parametri!$D$11:$G$18,2,FALSE),"")</f>
        <v/>
      </c>
      <c r="D30" s="112" t="str">
        <f>IFERROR(VLOOKUP(Tabella25[[#This Row],[Prodotto]],Parametri!$D$11:$G$18,3,FALSE),"")</f>
        <v/>
      </c>
      <c r="E30" s="66" t="str">
        <f>IFERROR(VLOOKUP(Tabella25[[#This Row],[Prodotto]],Parametri!$D$11:$G$18,4,FALSE),"")</f>
        <v/>
      </c>
      <c r="F30" s="84"/>
      <c r="G30" s="86"/>
      <c r="H30" s="86"/>
      <c r="I30" s="113">
        <f t="shared" si="0"/>
        <v>0</v>
      </c>
      <c r="J30" s="67" t="str">
        <f t="shared" si="1"/>
        <v/>
      </c>
      <c r="K30" s="68" t="str">
        <f t="shared" si="2"/>
        <v/>
      </c>
      <c r="L30" s="68" t="str">
        <f t="shared" si="3"/>
        <v/>
      </c>
    </row>
    <row r="31" spans="1:12" s="14" customFormat="1" ht="128.25" customHeight="1" x14ac:dyDescent="0.25">
      <c r="A31" s="36"/>
      <c r="B31" s="58"/>
      <c r="C31" s="112" t="str">
        <f>IFERROR(VLOOKUP(Tabella25[[#This Row],[Prodotto]],Parametri!$D$11:$G$18,2,FALSE),"")</f>
        <v/>
      </c>
      <c r="D31" s="112" t="str">
        <f>IFERROR(VLOOKUP(Tabella25[[#This Row],[Prodotto]],Parametri!$D$11:$G$18,3,FALSE),"")</f>
        <v/>
      </c>
      <c r="E31" s="66" t="str">
        <f>IFERROR(VLOOKUP(Tabella25[[#This Row],[Prodotto]],Parametri!$D$11:$G$18,4,FALSE),"")</f>
        <v/>
      </c>
      <c r="F31" s="84"/>
      <c r="G31" s="86"/>
      <c r="H31" s="86"/>
      <c r="I31" s="113">
        <f t="shared" si="0"/>
        <v>0</v>
      </c>
      <c r="J31" s="67" t="str">
        <f t="shared" si="1"/>
        <v/>
      </c>
      <c r="K31" s="68" t="str">
        <f t="shared" si="2"/>
        <v/>
      </c>
      <c r="L31" s="68" t="str">
        <f t="shared" si="3"/>
        <v/>
      </c>
    </row>
    <row r="32" spans="1:12" s="14" customFormat="1" ht="128.25" customHeight="1" x14ac:dyDescent="0.25">
      <c r="A32" s="36"/>
      <c r="B32" s="58"/>
      <c r="C32" s="112" t="str">
        <f>IFERROR(VLOOKUP(Tabella25[[#This Row],[Prodotto]],Parametri!$D$11:$G$18,2,FALSE),"")</f>
        <v/>
      </c>
      <c r="D32" s="112" t="str">
        <f>IFERROR(VLOOKUP(Tabella25[[#This Row],[Prodotto]],Parametri!$D$11:$G$18,3,FALSE),"")</f>
        <v/>
      </c>
      <c r="E32" s="66" t="str">
        <f>IFERROR(VLOOKUP(Tabella25[[#This Row],[Prodotto]],Parametri!$D$11:$G$18,4,FALSE),"")</f>
        <v/>
      </c>
      <c r="F32" s="84"/>
      <c r="G32" s="86"/>
      <c r="H32" s="86"/>
      <c r="I32" s="113">
        <f t="shared" si="0"/>
        <v>0</v>
      </c>
      <c r="J32" s="67" t="str">
        <f t="shared" si="1"/>
        <v/>
      </c>
      <c r="K32" s="68" t="str">
        <f t="shared" si="2"/>
        <v/>
      </c>
      <c r="L32" s="68" t="str">
        <f t="shared" si="3"/>
        <v/>
      </c>
    </row>
    <row r="33" spans="1:12" s="14" customFormat="1" ht="128.25" customHeight="1" x14ac:dyDescent="0.25">
      <c r="A33" s="36"/>
      <c r="B33" s="58"/>
      <c r="C33" s="112" t="str">
        <f>IFERROR(VLOOKUP(Tabella25[[#This Row],[Prodotto]],Parametri!$D$11:$G$18,2,FALSE),"")</f>
        <v/>
      </c>
      <c r="D33" s="112" t="str">
        <f>IFERROR(VLOOKUP(Tabella25[[#This Row],[Prodotto]],Parametri!$D$11:$G$18,3,FALSE),"")</f>
        <v/>
      </c>
      <c r="E33" s="66" t="str">
        <f>IFERROR(VLOOKUP(Tabella25[[#This Row],[Prodotto]],Parametri!$D$11:$G$18,4,FALSE),"")</f>
        <v/>
      </c>
      <c r="F33" s="84"/>
      <c r="G33" s="86"/>
      <c r="H33" s="86"/>
      <c r="I33" s="113">
        <f t="shared" si="0"/>
        <v>0</v>
      </c>
      <c r="J33" s="67" t="str">
        <f t="shared" si="1"/>
        <v/>
      </c>
      <c r="K33" s="68" t="str">
        <f t="shared" si="2"/>
        <v/>
      </c>
      <c r="L33" s="68" t="str">
        <f t="shared" si="3"/>
        <v/>
      </c>
    </row>
    <row r="34" spans="1:12" s="14" customFormat="1" ht="128.25" customHeight="1" x14ac:dyDescent="0.25">
      <c r="A34" s="36"/>
      <c r="B34" s="58"/>
      <c r="C34" s="112" t="str">
        <f>IFERROR(VLOOKUP(Tabella25[[#This Row],[Prodotto]],Parametri!$D$11:$G$18,2,FALSE),"")</f>
        <v/>
      </c>
      <c r="D34" s="112" t="str">
        <f>IFERROR(VLOOKUP(Tabella25[[#This Row],[Prodotto]],Parametri!$D$11:$G$18,3,FALSE),"")</f>
        <v/>
      </c>
      <c r="E34" s="66" t="str">
        <f>IFERROR(VLOOKUP(Tabella25[[#This Row],[Prodotto]],Parametri!$D$11:$G$18,4,FALSE),"")</f>
        <v/>
      </c>
      <c r="F34" s="84"/>
      <c r="G34" s="86"/>
      <c r="H34" s="86"/>
      <c r="I34" s="113">
        <f t="shared" si="0"/>
        <v>0</v>
      </c>
      <c r="J34" s="67" t="str">
        <f t="shared" si="1"/>
        <v/>
      </c>
      <c r="K34" s="68" t="str">
        <f t="shared" si="2"/>
        <v/>
      </c>
      <c r="L34" s="68" t="str">
        <f t="shared" si="3"/>
        <v/>
      </c>
    </row>
    <row r="35" spans="1:12" s="14" customFormat="1" ht="128.25" customHeight="1" x14ac:dyDescent="0.25">
      <c r="A35" s="36"/>
      <c r="B35" s="58"/>
      <c r="C35" s="112" t="str">
        <f>IFERROR(VLOOKUP(Tabella25[[#This Row],[Prodotto]],Parametri!$D$11:$G$18,2,FALSE),"")</f>
        <v/>
      </c>
      <c r="D35" s="112" t="str">
        <f>IFERROR(VLOOKUP(Tabella25[[#This Row],[Prodotto]],Parametri!$D$11:$G$18,3,FALSE),"")</f>
        <v/>
      </c>
      <c r="E35" s="66" t="str">
        <f>IFERROR(VLOOKUP(Tabella25[[#This Row],[Prodotto]],Parametri!$D$11:$G$18,4,FALSE),"")</f>
        <v/>
      </c>
      <c r="F35" s="84"/>
      <c r="G35" s="86"/>
      <c r="H35" s="86"/>
      <c r="I35" s="113">
        <f t="shared" si="0"/>
        <v>0</v>
      </c>
      <c r="J35" s="67" t="str">
        <f t="shared" si="1"/>
        <v/>
      </c>
      <c r="K35" s="68" t="str">
        <f t="shared" si="2"/>
        <v/>
      </c>
      <c r="L35" s="68" t="str">
        <f t="shared" si="3"/>
        <v/>
      </c>
    </row>
    <row r="36" spans="1:12" s="14" customFormat="1" ht="128.25" customHeight="1" x14ac:dyDescent="0.25">
      <c r="A36" s="36"/>
      <c r="B36" s="58"/>
      <c r="C36" s="112" t="str">
        <f>IFERROR(VLOOKUP(Tabella25[[#This Row],[Prodotto]],Parametri!$D$11:$G$18,2,FALSE),"")</f>
        <v/>
      </c>
      <c r="D36" s="112" t="str">
        <f>IFERROR(VLOOKUP(Tabella25[[#This Row],[Prodotto]],Parametri!$D$11:$G$18,3,FALSE),"")</f>
        <v/>
      </c>
      <c r="E36" s="66" t="str">
        <f>IFERROR(VLOOKUP(Tabella25[[#This Row],[Prodotto]],Parametri!$D$11:$G$18,4,FALSE),"")</f>
        <v/>
      </c>
      <c r="F36" s="84"/>
      <c r="G36" s="86"/>
      <c r="H36" s="86"/>
      <c r="I36" s="113">
        <f t="shared" si="0"/>
        <v>0</v>
      </c>
      <c r="J36" s="67" t="str">
        <f t="shared" si="1"/>
        <v/>
      </c>
      <c r="K36" s="68" t="str">
        <f t="shared" si="2"/>
        <v/>
      </c>
      <c r="L36" s="68" t="str">
        <f t="shared" si="3"/>
        <v/>
      </c>
    </row>
    <row r="37" spans="1:12" s="14" customFormat="1" ht="128.25" customHeight="1" x14ac:dyDescent="0.25">
      <c r="A37" s="36"/>
      <c r="B37" s="58"/>
      <c r="C37" s="112" t="str">
        <f>IFERROR(VLOOKUP(Tabella25[[#This Row],[Prodotto]],Parametri!$D$11:$G$18,2,FALSE),"")</f>
        <v/>
      </c>
      <c r="D37" s="112" t="str">
        <f>IFERROR(VLOOKUP(Tabella25[[#This Row],[Prodotto]],Parametri!$D$11:$G$18,3,FALSE),"")</f>
        <v/>
      </c>
      <c r="E37" s="66" t="str">
        <f>IFERROR(VLOOKUP(Tabella25[[#This Row],[Prodotto]],Parametri!$D$11:$G$18,4,FALSE),"")</f>
        <v/>
      </c>
      <c r="F37" s="84"/>
      <c r="G37" s="86"/>
      <c r="H37" s="86"/>
      <c r="I37" s="113">
        <f t="shared" si="0"/>
        <v>0</v>
      </c>
      <c r="J37" s="67" t="str">
        <f t="shared" si="1"/>
        <v/>
      </c>
      <c r="K37" s="68" t="str">
        <f t="shared" si="2"/>
        <v/>
      </c>
      <c r="L37" s="68" t="str">
        <f t="shared" si="3"/>
        <v/>
      </c>
    </row>
    <row r="38" spans="1:12" s="14" customFormat="1" ht="128.25" customHeight="1" x14ac:dyDescent="0.25">
      <c r="A38" s="36"/>
      <c r="B38" s="58"/>
      <c r="C38" s="112" t="str">
        <f>IFERROR(VLOOKUP(Tabella25[[#This Row],[Prodotto]],Parametri!$D$11:$G$18,2,FALSE),"")</f>
        <v/>
      </c>
      <c r="D38" s="112" t="str">
        <f>IFERROR(VLOOKUP(Tabella25[[#This Row],[Prodotto]],Parametri!$D$11:$G$18,3,FALSE),"")</f>
        <v/>
      </c>
      <c r="E38" s="66" t="str">
        <f>IFERROR(VLOOKUP(Tabella25[[#This Row],[Prodotto]],Parametri!$D$11:$G$18,4,FALSE),"")</f>
        <v/>
      </c>
      <c r="F38" s="84"/>
      <c r="G38" s="86"/>
      <c r="H38" s="86"/>
      <c r="I38" s="113">
        <f t="shared" si="0"/>
        <v>0</v>
      </c>
      <c r="J38" s="67" t="str">
        <f t="shared" si="1"/>
        <v/>
      </c>
      <c r="K38" s="68" t="str">
        <f t="shared" si="2"/>
        <v/>
      </c>
      <c r="L38" s="68" t="str">
        <f t="shared" si="3"/>
        <v/>
      </c>
    </row>
    <row r="39" spans="1:12" s="14" customFormat="1" ht="128.25" customHeight="1" x14ac:dyDescent="0.25">
      <c r="A39" s="36"/>
      <c r="B39" s="58"/>
      <c r="C39" s="112" t="str">
        <f>IFERROR(VLOOKUP(Tabella25[[#This Row],[Prodotto]],Parametri!$D$11:$G$18,2,FALSE),"")</f>
        <v/>
      </c>
      <c r="D39" s="112" t="str">
        <f>IFERROR(VLOOKUP(Tabella25[[#This Row],[Prodotto]],Parametri!$D$11:$G$18,3,FALSE),"")</f>
        <v/>
      </c>
      <c r="E39" s="66" t="str">
        <f>IFERROR(VLOOKUP(Tabella25[[#This Row],[Prodotto]],Parametri!$D$11:$G$18,4,FALSE),"")</f>
        <v/>
      </c>
      <c r="F39" s="84"/>
      <c r="G39" s="86"/>
      <c r="H39" s="86"/>
      <c r="I39" s="113">
        <f t="shared" si="0"/>
        <v>0</v>
      </c>
      <c r="J39" s="67" t="str">
        <f t="shared" si="1"/>
        <v/>
      </c>
      <c r="K39" s="68" t="str">
        <f t="shared" si="2"/>
        <v/>
      </c>
      <c r="L39" s="68" t="str">
        <f t="shared" si="3"/>
        <v/>
      </c>
    </row>
    <row r="40" spans="1:12" s="14" customFormat="1" ht="128.25" customHeight="1" x14ac:dyDescent="0.25">
      <c r="A40" s="36"/>
      <c r="B40" s="58"/>
      <c r="C40" s="112" t="str">
        <f>IFERROR(VLOOKUP(Tabella25[[#This Row],[Prodotto]],Parametri!$D$11:$G$18,2,FALSE),"")</f>
        <v/>
      </c>
      <c r="D40" s="112" t="str">
        <f>IFERROR(VLOOKUP(Tabella25[[#This Row],[Prodotto]],Parametri!$D$11:$G$18,3,FALSE),"")</f>
        <v/>
      </c>
      <c r="E40" s="66" t="str">
        <f>IFERROR(VLOOKUP(Tabella25[[#This Row],[Prodotto]],Parametri!$D$11:$G$18,4,FALSE),"")</f>
        <v/>
      </c>
      <c r="F40" s="84"/>
      <c r="G40" s="86"/>
      <c r="H40" s="86"/>
      <c r="I40" s="113">
        <f t="shared" si="0"/>
        <v>0</v>
      </c>
      <c r="J40" s="67" t="str">
        <f t="shared" si="1"/>
        <v/>
      </c>
      <c r="K40" s="68" t="str">
        <f t="shared" si="2"/>
        <v/>
      </c>
      <c r="L40" s="68" t="str">
        <f t="shared" si="3"/>
        <v/>
      </c>
    </row>
    <row r="41" spans="1:12" s="14" customFormat="1" ht="128.25" customHeight="1" x14ac:dyDescent="0.25">
      <c r="A41" s="36"/>
      <c r="B41" s="58"/>
      <c r="C41" s="112" t="str">
        <f>IFERROR(VLOOKUP(Tabella25[[#This Row],[Prodotto]],Parametri!$D$11:$G$18,2,FALSE),"")</f>
        <v/>
      </c>
      <c r="D41" s="112" t="str">
        <f>IFERROR(VLOOKUP(Tabella25[[#This Row],[Prodotto]],Parametri!$D$11:$G$18,3,FALSE),"")</f>
        <v/>
      </c>
      <c r="E41" s="66" t="str">
        <f>IFERROR(VLOOKUP(Tabella25[[#This Row],[Prodotto]],Parametri!$D$11:$G$18,4,FALSE),"")</f>
        <v/>
      </c>
      <c r="F41" s="84"/>
      <c r="G41" s="86"/>
      <c r="H41" s="86"/>
      <c r="I41" s="113">
        <f t="shared" si="0"/>
        <v>0</v>
      </c>
      <c r="J41" s="67" t="str">
        <f t="shared" si="1"/>
        <v/>
      </c>
      <c r="K41" s="68" t="str">
        <f t="shared" si="2"/>
        <v/>
      </c>
      <c r="L41" s="68" t="str">
        <f t="shared" si="3"/>
        <v/>
      </c>
    </row>
    <row r="42" spans="1:12" s="14" customFormat="1" ht="128.25" customHeight="1" x14ac:dyDescent="0.25">
      <c r="A42" s="36"/>
      <c r="B42" s="58"/>
      <c r="C42" s="112" t="str">
        <f>IFERROR(VLOOKUP(Tabella25[[#This Row],[Prodotto]],Parametri!$D$11:$G$18,2,FALSE),"")</f>
        <v/>
      </c>
      <c r="D42" s="112" t="str">
        <f>IFERROR(VLOOKUP(Tabella25[[#This Row],[Prodotto]],Parametri!$D$11:$G$18,3,FALSE),"")</f>
        <v/>
      </c>
      <c r="E42" s="66" t="str">
        <f>IFERROR(VLOOKUP(Tabella25[[#This Row],[Prodotto]],Parametri!$D$11:$G$18,4,FALSE),"")</f>
        <v/>
      </c>
      <c r="F42" s="84"/>
      <c r="G42" s="86"/>
      <c r="H42" s="86"/>
      <c r="I42" s="113">
        <f t="shared" si="0"/>
        <v>0</v>
      </c>
      <c r="J42" s="67" t="str">
        <f t="shared" si="1"/>
        <v/>
      </c>
      <c r="K42" s="68" t="str">
        <f t="shared" si="2"/>
        <v/>
      </c>
      <c r="L42" s="68" t="str">
        <f t="shared" si="3"/>
        <v/>
      </c>
    </row>
    <row r="43" spans="1:12" s="14" customFormat="1" ht="128.25" customHeight="1" x14ac:dyDescent="0.25">
      <c r="A43" s="36"/>
      <c r="B43" s="58"/>
      <c r="C43" s="112" t="str">
        <f>IFERROR(VLOOKUP(Tabella25[[#This Row],[Prodotto]],Parametri!$D$11:$G$18,2,FALSE),"")</f>
        <v/>
      </c>
      <c r="D43" s="112" t="str">
        <f>IFERROR(VLOOKUP(Tabella25[[#This Row],[Prodotto]],Parametri!$D$11:$G$18,3,FALSE),"")</f>
        <v/>
      </c>
      <c r="E43" s="66" t="str">
        <f>IFERROR(VLOOKUP(Tabella25[[#This Row],[Prodotto]],Parametri!$D$11:$G$18,4,FALSE),"")</f>
        <v/>
      </c>
      <c r="F43" s="84"/>
      <c r="G43" s="86"/>
      <c r="H43" s="86"/>
      <c r="I43" s="113">
        <f t="shared" si="0"/>
        <v>0</v>
      </c>
      <c r="J43" s="67" t="str">
        <f t="shared" si="1"/>
        <v/>
      </c>
      <c r="K43" s="68" t="str">
        <f t="shared" si="2"/>
        <v/>
      </c>
      <c r="L43" s="68" t="str">
        <f t="shared" si="3"/>
        <v/>
      </c>
    </row>
    <row r="44" spans="1:12" s="14" customFormat="1" ht="128.25" customHeight="1" x14ac:dyDescent="0.25">
      <c r="A44" s="36"/>
      <c r="B44" s="58"/>
      <c r="C44" s="112" t="str">
        <f>IFERROR(VLOOKUP(Tabella25[[#This Row],[Prodotto]],Parametri!$D$11:$G$18,2,FALSE),"")</f>
        <v/>
      </c>
      <c r="D44" s="112" t="str">
        <f>IFERROR(VLOOKUP(Tabella25[[#This Row],[Prodotto]],Parametri!$D$11:$G$18,3,FALSE),"")</f>
        <v/>
      </c>
      <c r="E44" s="66" t="str">
        <f>IFERROR(VLOOKUP(Tabella25[[#This Row],[Prodotto]],Parametri!$D$11:$G$18,4,FALSE),"")</f>
        <v/>
      </c>
      <c r="F44" s="84"/>
      <c r="G44" s="86"/>
      <c r="H44" s="86"/>
      <c r="I44" s="113">
        <f t="shared" si="0"/>
        <v>0</v>
      </c>
      <c r="J44" s="67" t="str">
        <f t="shared" si="1"/>
        <v/>
      </c>
      <c r="K44" s="68" t="str">
        <f t="shared" si="2"/>
        <v/>
      </c>
      <c r="L44" s="68" t="str">
        <f t="shared" si="3"/>
        <v/>
      </c>
    </row>
    <row r="45" spans="1:12" s="14" customFormat="1" ht="128.25" customHeight="1" x14ac:dyDescent="0.25">
      <c r="A45" s="36"/>
      <c r="B45" s="58"/>
      <c r="C45" s="112" t="str">
        <f>IFERROR(VLOOKUP(Tabella25[[#This Row],[Prodotto]],Parametri!$D$11:$G$18,2,FALSE),"")</f>
        <v/>
      </c>
      <c r="D45" s="112" t="str">
        <f>IFERROR(VLOOKUP(Tabella25[[#This Row],[Prodotto]],Parametri!$D$11:$G$18,3,FALSE),"")</f>
        <v/>
      </c>
      <c r="E45" s="66" t="str">
        <f>IFERROR(VLOOKUP(Tabella25[[#This Row],[Prodotto]],Parametri!$D$11:$G$18,4,FALSE),"")</f>
        <v/>
      </c>
      <c r="F45" s="84"/>
      <c r="G45" s="86"/>
      <c r="H45" s="86"/>
      <c r="I45" s="113">
        <f t="shared" si="0"/>
        <v>0</v>
      </c>
      <c r="J45" s="67" t="str">
        <f t="shared" si="1"/>
        <v/>
      </c>
      <c r="K45" s="68" t="str">
        <f t="shared" si="2"/>
        <v/>
      </c>
      <c r="L45" s="68" t="str">
        <f t="shared" si="3"/>
        <v/>
      </c>
    </row>
    <row r="46" spans="1:12" s="14" customFormat="1" ht="128.25" customHeight="1" x14ac:dyDescent="0.25">
      <c r="A46" s="36"/>
      <c r="B46" s="58"/>
      <c r="C46" s="112" t="str">
        <f>IFERROR(VLOOKUP(Tabella25[[#This Row],[Prodotto]],Parametri!$D$11:$G$18,2,FALSE),"")</f>
        <v/>
      </c>
      <c r="D46" s="112" t="str">
        <f>IFERROR(VLOOKUP(Tabella25[[#This Row],[Prodotto]],Parametri!$D$11:$G$18,3,FALSE),"")</f>
        <v/>
      </c>
      <c r="E46" s="66" t="str">
        <f>IFERROR(VLOOKUP(Tabella25[[#This Row],[Prodotto]],Parametri!$D$11:$G$18,4,FALSE),"")</f>
        <v/>
      </c>
      <c r="F46" s="84"/>
      <c r="G46" s="86"/>
      <c r="H46" s="86"/>
      <c r="I46" s="113">
        <f t="shared" si="0"/>
        <v>0</v>
      </c>
      <c r="J46" s="67" t="str">
        <f t="shared" si="1"/>
        <v/>
      </c>
      <c r="K46" s="68" t="str">
        <f t="shared" si="2"/>
        <v/>
      </c>
      <c r="L46" s="68" t="str">
        <f t="shared" si="3"/>
        <v/>
      </c>
    </row>
    <row r="47" spans="1:12" s="14" customFormat="1" ht="128.25" customHeight="1" x14ac:dyDescent="0.25">
      <c r="A47" s="36"/>
      <c r="B47" s="58"/>
      <c r="C47" s="112" t="str">
        <f>IFERROR(VLOOKUP(Tabella25[[#This Row],[Prodotto]],Parametri!$D$11:$G$18,2,FALSE),"")</f>
        <v/>
      </c>
      <c r="D47" s="112" t="str">
        <f>IFERROR(VLOOKUP(Tabella25[[#This Row],[Prodotto]],Parametri!$D$11:$G$18,3,FALSE),"")</f>
        <v/>
      </c>
      <c r="E47" s="66" t="str">
        <f>IFERROR(VLOOKUP(Tabella25[[#This Row],[Prodotto]],Parametri!$D$11:$G$18,4,FALSE),"")</f>
        <v/>
      </c>
      <c r="F47" s="84"/>
      <c r="G47" s="86"/>
      <c r="H47" s="86"/>
      <c r="I47" s="113">
        <f t="shared" si="0"/>
        <v>0</v>
      </c>
      <c r="J47" s="67" t="str">
        <f t="shared" si="1"/>
        <v/>
      </c>
      <c r="K47" s="68" t="str">
        <f t="shared" si="2"/>
        <v/>
      </c>
      <c r="L47" s="68" t="str">
        <f t="shared" si="3"/>
        <v/>
      </c>
    </row>
    <row r="48" spans="1:12" s="14" customFormat="1" ht="128.25" customHeight="1" x14ac:dyDescent="0.25">
      <c r="A48" s="36"/>
      <c r="B48" s="37"/>
      <c r="C48" s="65" t="str">
        <f>IFERROR(VLOOKUP(Tabella25[[#This Row],[Prodotto]],Parametri!$D$11:$G$18,2,FALSE),"")</f>
        <v/>
      </c>
      <c r="D48" s="65" t="str">
        <f>IFERROR(VLOOKUP(Tabella25[[#This Row],[Prodotto]],Parametri!$D$11:$G$18,3,FALSE),"")</f>
        <v/>
      </c>
      <c r="E48" s="66" t="str">
        <f>IFERROR(VLOOKUP(Tabella25[[#This Row],[Prodotto]],Parametri!$D$11:$G$18,4,FALSE),"")</f>
        <v/>
      </c>
      <c r="F48" s="84"/>
      <c r="G48" s="86"/>
      <c r="H48" s="86"/>
      <c r="I48" s="85">
        <f t="shared" si="0"/>
        <v>0</v>
      </c>
      <c r="J48" s="67" t="str">
        <f t="shared" si="1"/>
        <v/>
      </c>
      <c r="K48" s="68" t="str">
        <f t="shared" si="2"/>
        <v/>
      </c>
      <c r="L48" s="68" t="str">
        <f t="shared" si="3"/>
        <v/>
      </c>
    </row>
    <row r="49" spans="3:9" s="14" customFormat="1" x14ac:dyDescent="0.25">
      <c r="C49" s="59"/>
      <c r="I49" s="60"/>
    </row>
    <row r="50" spans="3:9" s="14" customFormat="1" x14ac:dyDescent="0.25">
      <c r="I50" s="60"/>
    </row>
    <row r="51" spans="3:9" s="14" customFormat="1" x14ac:dyDescent="0.25">
      <c r="I51" s="60"/>
    </row>
    <row r="52" spans="3:9" s="14" customFormat="1" x14ac:dyDescent="0.25">
      <c r="I52" s="60"/>
    </row>
    <row r="53" spans="3:9" s="14" customFormat="1" x14ac:dyDescent="0.25">
      <c r="I53" s="60"/>
    </row>
    <row r="54" spans="3:9" s="14" customFormat="1" x14ac:dyDescent="0.25">
      <c r="I54" s="60"/>
    </row>
  </sheetData>
  <sheetProtection algorithmName="SHA-512" hashValue="YOVPaQCS6xhYzjMAHbuCZBzozOgsNagbS4w3RzRT18LANQRPGV0ExLCQobFx4Z19jFnm+qcdWAgx/22dSR844A==" saltValue="lJVWzDa0roWcsFlO2C++zg==" spinCount="100000" sheet="1" objects="1" scenarios="1"/>
  <dataConsolidate/>
  <mergeCells count="2">
    <mergeCell ref="A2:E2"/>
    <mergeCell ref="A6:B6"/>
  </mergeCells>
  <conditionalFormatting sqref="A8:A48">
    <cfRule type="expression" dxfId="30" priority="158">
      <formula>AND(ISBLANK(A8),IF(ISBLANK(B8),"FALSO","VERO"))</formula>
    </cfRule>
  </conditionalFormatting>
  <dataValidations xWindow="1723" yWindow="569" count="2">
    <dataValidation type="list" allowBlank="1" showInputMessage="1" showErrorMessage="1" sqref="A8:A48">
      <formula1>Nome_Impianto</formula1>
    </dataValidation>
    <dataValidation type="list" allowBlank="1" showInputMessage="1" showErrorMessage="1" promptTitle="Inserire Impianto di Produzione" prompt="E' necessario inserire l'impianto di produzione" sqref="B8:B48">
      <formula1>Prodotti28a.Inter</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4:Q124"/>
  <sheetViews>
    <sheetView topLeftCell="B1" zoomScale="80" zoomScaleNormal="80" workbookViewId="0">
      <selection activeCell="E17" sqref="E17"/>
    </sheetView>
  </sheetViews>
  <sheetFormatPr defaultColWidth="9.140625" defaultRowHeight="15" x14ac:dyDescent="0.25"/>
  <cols>
    <col min="1" max="1" width="29.7109375" style="8" customWidth="1"/>
    <col min="2" max="3" width="9.140625" style="8"/>
    <col min="4" max="4" width="19.7109375" style="8" customWidth="1"/>
    <col min="5" max="5" width="80.7109375" style="8" customWidth="1"/>
    <col min="6" max="6" width="18.7109375" style="8" customWidth="1"/>
    <col min="7" max="7" width="21" style="8" customWidth="1"/>
    <col min="8" max="8" width="43.85546875" style="14" bestFit="1" customWidth="1"/>
    <col min="9" max="9" width="27.85546875" style="14" customWidth="1"/>
    <col min="10" max="10" width="24.42578125" style="14" customWidth="1"/>
    <col min="11" max="11" width="22.140625" style="14" customWidth="1"/>
    <col min="12" max="12" width="79.140625" style="8" bestFit="1" customWidth="1"/>
    <col min="13" max="13" width="24.42578125" style="8" bestFit="1" customWidth="1"/>
    <col min="14" max="14" width="43.42578125" style="8" customWidth="1"/>
    <col min="15" max="15" width="9.140625" style="8"/>
    <col min="16" max="16" width="33.5703125" style="8" customWidth="1"/>
    <col min="17" max="16384" width="9.140625" style="8"/>
  </cols>
  <sheetData>
    <row r="4" spans="4:17" x14ac:dyDescent="0.25">
      <c r="G4" s="160" t="s">
        <v>34</v>
      </c>
      <c r="H4" s="161"/>
      <c r="I4" s="161"/>
      <c r="J4" s="161"/>
      <c r="K4" s="116"/>
      <c r="L4" s="116"/>
      <c r="P4" s="9"/>
      <c r="Q4" s="9"/>
    </row>
    <row r="5" spans="4:17" ht="83.45" customHeight="1" x14ac:dyDescent="0.25">
      <c r="G5" s="41" t="s">
        <v>0</v>
      </c>
      <c r="H5" s="41" t="s">
        <v>1</v>
      </c>
      <c r="I5" s="41" t="s">
        <v>4</v>
      </c>
      <c r="J5" s="121" t="s">
        <v>16</v>
      </c>
      <c r="K5" s="115"/>
      <c r="L5" s="115"/>
      <c r="Q5" s="9"/>
    </row>
    <row r="6" spans="4:17" x14ac:dyDescent="0.25">
      <c r="G6" s="39" t="s">
        <v>13</v>
      </c>
      <c r="H6" s="61" t="s">
        <v>5</v>
      </c>
      <c r="I6" s="61" t="s">
        <v>3</v>
      </c>
      <c r="J6" s="120"/>
      <c r="K6" s="116"/>
      <c r="L6" s="117"/>
      <c r="Q6" s="9"/>
    </row>
    <row r="7" spans="4:17" x14ac:dyDescent="0.25">
      <c r="G7" s="114">
        <v>0.46</v>
      </c>
      <c r="H7" s="103">
        <v>24.37</v>
      </c>
      <c r="I7" s="103">
        <v>0.8</v>
      </c>
      <c r="J7" s="122">
        <v>0.376</v>
      </c>
      <c r="K7" s="118"/>
      <c r="L7" s="118"/>
      <c r="Q7" s="9"/>
    </row>
    <row r="8" spans="4:17" x14ac:dyDescent="0.25">
      <c r="K8" s="119"/>
      <c r="L8" s="29"/>
      <c r="Q8" s="9"/>
    </row>
    <row r="9" spans="4:17" ht="20.25" customHeight="1" x14ac:dyDescent="0.25">
      <c r="D9" s="155" t="s">
        <v>65</v>
      </c>
      <c r="E9" s="155"/>
      <c r="F9" s="155"/>
      <c r="G9" s="155"/>
      <c r="H9" s="155"/>
      <c r="I9" s="8"/>
      <c r="J9" s="8"/>
      <c r="K9" s="29"/>
      <c r="L9" s="29"/>
      <c r="M9" s="29"/>
      <c r="Q9" s="9"/>
    </row>
    <row r="10" spans="4:17" ht="60" customHeight="1" thickBot="1" x14ac:dyDescent="0.3">
      <c r="D10" s="83" t="s">
        <v>176</v>
      </c>
      <c r="E10" s="102" t="s">
        <v>169</v>
      </c>
      <c r="F10" s="73" t="s">
        <v>17</v>
      </c>
      <c r="G10" s="73" t="s">
        <v>15</v>
      </c>
      <c r="H10" s="73" t="s">
        <v>9</v>
      </c>
      <c r="I10" s="8"/>
      <c r="J10" s="8"/>
      <c r="K10" s="29"/>
      <c r="L10" s="115"/>
      <c r="M10" s="115"/>
    </row>
    <row r="11" spans="4:17" ht="129" customHeight="1" thickBot="1" x14ac:dyDescent="0.3">
      <c r="D11" s="108" t="s">
        <v>177</v>
      </c>
      <c r="E11" s="72" t="s">
        <v>182</v>
      </c>
      <c r="F11" s="128" t="s">
        <v>188</v>
      </c>
      <c r="G11" s="127">
        <v>2.2800000000000001E-2</v>
      </c>
      <c r="H11" s="71" t="s">
        <v>46</v>
      </c>
      <c r="I11" s="8"/>
      <c r="J11" s="8"/>
      <c r="K11" s="29"/>
      <c r="L11" s="116"/>
      <c r="M11" s="117"/>
    </row>
    <row r="12" spans="4:17" ht="129" customHeight="1" thickBot="1" x14ac:dyDescent="0.3">
      <c r="D12" s="109" t="s">
        <v>178</v>
      </c>
      <c r="E12" s="72" t="s">
        <v>183</v>
      </c>
      <c r="F12" s="128" t="s">
        <v>129</v>
      </c>
      <c r="G12" s="127">
        <v>0.215</v>
      </c>
      <c r="H12" s="71" t="s">
        <v>46</v>
      </c>
      <c r="I12" s="8"/>
      <c r="J12" s="8"/>
      <c r="K12" s="29"/>
      <c r="L12" s="118"/>
      <c r="M12" s="118"/>
    </row>
    <row r="13" spans="4:17" ht="129" customHeight="1" thickBot="1" x14ac:dyDescent="0.3">
      <c r="D13" s="109" t="s">
        <v>179</v>
      </c>
      <c r="E13" s="72" t="s">
        <v>184</v>
      </c>
      <c r="F13" s="128" t="s">
        <v>129</v>
      </c>
      <c r="G13" s="127">
        <v>0.26800000000000002</v>
      </c>
      <c r="H13" s="71" t="s">
        <v>46</v>
      </c>
      <c r="I13" s="8"/>
      <c r="J13" s="8"/>
      <c r="K13" s="29"/>
      <c r="L13" s="119"/>
      <c r="M13" s="29"/>
    </row>
    <row r="14" spans="4:17" ht="129" customHeight="1" thickBot="1" x14ac:dyDescent="0.3">
      <c r="D14" s="109" t="s">
        <v>180</v>
      </c>
      <c r="E14" s="72" t="s">
        <v>185</v>
      </c>
      <c r="F14" s="128" t="s">
        <v>84</v>
      </c>
      <c r="G14" s="127">
        <v>0.28199999999999997</v>
      </c>
      <c r="H14" s="71" t="s">
        <v>46</v>
      </c>
      <c r="I14" s="8"/>
      <c r="J14" s="8"/>
      <c r="K14" s="8"/>
      <c r="M14" s="9"/>
    </row>
    <row r="15" spans="4:17" ht="129" customHeight="1" thickBot="1" x14ac:dyDescent="0.3">
      <c r="D15" s="109" t="s">
        <v>223</v>
      </c>
      <c r="E15" s="72" t="s">
        <v>222</v>
      </c>
      <c r="F15" s="128" t="s">
        <v>188</v>
      </c>
      <c r="G15" s="127">
        <v>0.68100000000000005</v>
      </c>
      <c r="H15" s="71" t="s">
        <v>224</v>
      </c>
      <c r="I15" s="8"/>
      <c r="J15" s="8"/>
      <c r="K15" s="8"/>
      <c r="M15" s="9"/>
    </row>
    <row r="16" spans="4:17" ht="129" customHeight="1" thickBot="1" x14ac:dyDescent="0.3">
      <c r="D16" s="109" t="s">
        <v>181</v>
      </c>
      <c r="E16" s="72" t="s">
        <v>186</v>
      </c>
      <c r="F16" s="128" t="s">
        <v>122</v>
      </c>
      <c r="G16" s="71" t="s">
        <v>215</v>
      </c>
      <c r="H16" s="71" t="s">
        <v>46</v>
      </c>
      <c r="I16" s="8"/>
      <c r="J16" s="8"/>
      <c r="K16" s="8"/>
      <c r="M16" s="9"/>
    </row>
    <row r="17" spans="4:13" ht="129" customHeight="1" thickBot="1" x14ac:dyDescent="0.3">
      <c r="D17" s="109" t="s">
        <v>89</v>
      </c>
      <c r="E17" s="72" t="s">
        <v>187</v>
      </c>
      <c r="F17" s="128" t="s">
        <v>189</v>
      </c>
      <c r="G17" s="71" t="s">
        <v>216</v>
      </c>
      <c r="H17" s="71" t="s">
        <v>46</v>
      </c>
      <c r="I17" s="8"/>
      <c r="J17" s="8"/>
      <c r="K17" s="8"/>
      <c r="M17" s="9"/>
    </row>
    <row r="18" spans="4:13" ht="129" customHeight="1" thickBot="1" x14ac:dyDescent="0.3">
      <c r="D18" s="109" t="s">
        <v>228</v>
      </c>
      <c r="E18" s="72" t="s">
        <v>227</v>
      </c>
      <c r="F18" s="72" t="s">
        <v>189</v>
      </c>
      <c r="G18" s="134">
        <v>0.187</v>
      </c>
      <c r="H18" s="71" t="s">
        <v>46</v>
      </c>
      <c r="I18" s="8"/>
      <c r="J18" s="8"/>
      <c r="K18" s="8"/>
      <c r="M18" s="9"/>
    </row>
    <row r="19" spans="4:13" ht="15" customHeight="1" x14ac:dyDescent="0.25">
      <c r="H19" s="8"/>
      <c r="I19" s="8"/>
    </row>
    <row r="20" spans="4:13" ht="15" customHeight="1" x14ac:dyDescent="0.25"/>
    <row r="21" spans="4:13" ht="41.25" customHeight="1" x14ac:dyDescent="0.25">
      <c r="G21" s="156" t="s">
        <v>218</v>
      </c>
      <c r="H21" s="156"/>
      <c r="I21" s="156"/>
      <c r="J21" s="156"/>
      <c r="K21" s="156"/>
      <c r="L21" s="156"/>
    </row>
    <row r="22" spans="4:13" ht="66.95" customHeight="1" x14ac:dyDescent="0.25">
      <c r="G22" s="41" t="s">
        <v>97</v>
      </c>
      <c r="H22" s="41" t="s">
        <v>98</v>
      </c>
      <c r="I22" s="69" t="s">
        <v>99</v>
      </c>
      <c r="J22" s="70" t="s">
        <v>8</v>
      </c>
      <c r="K22" s="41" t="s">
        <v>9</v>
      </c>
      <c r="L22" s="61" t="s">
        <v>2</v>
      </c>
    </row>
    <row r="23" spans="4:13" ht="25.5" x14ac:dyDescent="0.25">
      <c r="G23" s="105" t="s">
        <v>94</v>
      </c>
      <c r="H23" s="7" t="s">
        <v>100</v>
      </c>
      <c r="I23" s="7" t="s">
        <v>101</v>
      </c>
      <c r="J23" s="7">
        <v>0.90400000000000003</v>
      </c>
      <c r="K23" s="7" t="s">
        <v>104</v>
      </c>
      <c r="L23" s="106" t="s">
        <v>94</v>
      </c>
    </row>
    <row r="24" spans="4:13" ht="51" x14ac:dyDescent="0.25">
      <c r="G24" s="105" t="s">
        <v>95</v>
      </c>
      <c r="H24" s="7" t="s">
        <v>100</v>
      </c>
      <c r="I24" s="7" t="s">
        <v>103</v>
      </c>
      <c r="J24" s="7">
        <v>0.32900000000000001</v>
      </c>
      <c r="K24" s="7" t="s">
        <v>104</v>
      </c>
      <c r="L24" s="106" t="s">
        <v>95</v>
      </c>
    </row>
    <row r="25" spans="4:13" ht="38.25" x14ac:dyDescent="0.25">
      <c r="G25" s="105" t="s">
        <v>96</v>
      </c>
      <c r="H25" s="7" t="s">
        <v>100</v>
      </c>
      <c r="I25" s="7" t="s">
        <v>102</v>
      </c>
      <c r="J25" s="7">
        <v>0.443</v>
      </c>
      <c r="K25" s="7" t="s">
        <v>104</v>
      </c>
      <c r="L25" s="106" t="s">
        <v>96</v>
      </c>
    </row>
    <row r="26" spans="4:13" ht="25.5" x14ac:dyDescent="0.25">
      <c r="G26" s="105" t="s">
        <v>105</v>
      </c>
      <c r="H26" s="7" t="s">
        <v>100</v>
      </c>
      <c r="I26" s="7" t="s">
        <v>106</v>
      </c>
      <c r="J26" s="7">
        <v>0.443</v>
      </c>
      <c r="K26" s="7" t="s">
        <v>104</v>
      </c>
      <c r="L26" s="106" t="s">
        <v>105</v>
      </c>
    </row>
    <row r="27" spans="4:13" ht="15" customHeight="1" x14ac:dyDescent="0.25">
      <c r="G27" s="105" t="s">
        <v>107</v>
      </c>
      <c r="H27" s="7" t="s">
        <v>100</v>
      </c>
      <c r="I27" s="7" t="s">
        <v>106</v>
      </c>
      <c r="J27" s="7">
        <v>0.26</v>
      </c>
      <c r="K27" s="7" t="s">
        <v>104</v>
      </c>
      <c r="L27" s="106" t="s">
        <v>226</v>
      </c>
    </row>
    <row r="28" spans="4:13" ht="25.5" customHeight="1" x14ac:dyDescent="0.25">
      <c r="G28" s="105" t="s">
        <v>108</v>
      </c>
      <c r="H28" s="7" t="s">
        <v>100</v>
      </c>
      <c r="I28" s="7" t="s">
        <v>106</v>
      </c>
      <c r="J28" s="7">
        <v>0.39</v>
      </c>
      <c r="K28" s="7" t="s">
        <v>104</v>
      </c>
      <c r="L28" s="106" t="s">
        <v>225</v>
      </c>
    </row>
    <row r="29" spans="4:13" ht="15" customHeight="1" x14ac:dyDescent="0.25">
      <c r="G29" s="105" t="s">
        <v>109</v>
      </c>
      <c r="H29" s="7" t="s">
        <v>110</v>
      </c>
      <c r="I29" s="7" t="s">
        <v>111</v>
      </c>
      <c r="J29" s="7">
        <v>0.80100000000000005</v>
      </c>
      <c r="K29" s="7" t="s">
        <v>7</v>
      </c>
      <c r="L29" s="106" t="s">
        <v>109</v>
      </c>
    </row>
    <row r="30" spans="4:13" ht="45" x14ac:dyDescent="0.25">
      <c r="G30" s="105" t="s">
        <v>112</v>
      </c>
      <c r="H30" s="7" t="s">
        <v>110</v>
      </c>
      <c r="I30" s="7" t="s">
        <v>171</v>
      </c>
      <c r="J30" s="7">
        <v>0.64500000000000002</v>
      </c>
      <c r="K30" s="7" t="s">
        <v>128</v>
      </c>
      <c r="L30" s="106" t="s">
        <v>112</v>
      </c>
    </row>
    <row r="31" spans="4:13" ht="90" customHeight="1" x14ac:dyDescent="0.25">
      <c r="G31" s="105" t="s">
        <v>113</v>
      </c>
      <c r="H31" s="7" t="s">
        <v>110</v>
      </c>
      <c r="I31" s="7" t="s">
        <v>198</v>
      </c>
      <c r="J31" s="7">
        <v>0.53800000000000003</v>
      </c>
      <c r="K31" s="7" t="s">
        <v>128</v>
      </c>
      <c r="L31" s="106" t="s">
        <v>113</v>
      </c>
    </row>
    <row r="32" spans="4:13" ht="30" x14ac:dyDescent="0.25">
      <c r="G32" s="105" t="s">
        <v>114</v>
      </c>
      <c r="H32" s="7" t="s">
        <v>110</v>
      </c>
      <c r="I32" s="7" t="s">
        <v>199</v>
      </c>
      <c r="J32" s="7">
        <v>0.92500000000000004</v>
      </c>
      <c r="K32" s="7" t="s">
        <v>128</v>
      </c>
      <c r="L32" s="106" t="s">
        <v>114</v>
      </c>
    </row>
    <row r="33" spans="7:12" ht="30" x14ac:dyDescent="0.25">
      <c r="G33" s="105" t="s">
        <v>115</v>
      </c>
      <c r="H33" s="7" t="s">
        <v>110</v>
      </c>
      <c r="I33" s="7" t="s">
        <v>200</v>
      </c>
      <c r="J33" s="7">
        <v>0.26</v>
      </c>
      <c r="K33" s="7" t="s">
        <v>128</v>
      </c>
      <c r="L33" s="106" t="s">
        <v>115</v>
      </c>
    </row>
    <row r="34" spans="7:12" ht="45" x14ac:dyDescent="0.25">
      <c r="G34" s="105" t="s">
        <v>116</v>
      </c>
      <c r="H34" s="7" t="s">
        <v>110</v>
      </c>
      <c r="I34" s="7" t="s">
        <v>201</v>
      </c>
      <c r="J34" s="7">
        <v>0.26800000000000002</v>
      </c>
      <c r="K34" s="7" t="s">
        <v>7</v>
      </c>
      <c r="L34" s="106" t="s">
        <v>116</v>
      </c>
    </row>
    <row r="35" spans="7:12" ht="45" x14ac:dyDescent="0.25">
      <c r="G35" s="105" t="s">
        <v>117</v>
      </c>
      <c r="H35" s="7" t="s">
        <v>110</v>
      </c>
      <c r="I35" s="7" t="s">
        <v>202</v>
      </c>
      <c r="J35" s="7">
        <v>0.40300000000000002</v>
      </c>
      <c r="K35" s="7" t="s">
        <v>7</v>
      </c>
      <c r="L35" s="106" t="s">
        <v>117</v>
      </c>
    </row>
    <row r="36" spans="7:12" ht="15" customHeight="1" x14ac:dyDescent="0.25">
      <c r="G36" s="7" t="s">
        <v>118</v>
      </c>
      <c r="H36" s="7" t="s">
        <v>122</v>
      </c>
      <c r="I36" s="7" t="s">
        <v>123</v>
      </c>
      <c r="J36" s="7">
        <v>5.6000000000000001E-2</v>
      </c>
      <c r="K36" s="7" t="s">
        <v>7</v>
      </c>
      <c r="L36" s="106" t="s">
        <v>203</v>
      </c>
    </row>
    <row r="37" spans="7:12" ht="15" customHeight="1" x14ac:dyDescent="0.25">
      <c r="G37" s="7" t="s">
        <v>119</v>
      </c>
      <c r="H37" s="7" t="s">
        <v>122</v>
      </c>
      <c r="I37" s="7" t="s">
        <v>124</v>
      </c>
      <c r="J37" s="7">
        <v>1.8460000000000001</v>
      </c>
      <c r="K37" s="7" t="s">
        <v>7</v>
      </c>
      <c r="L37" s="106" t="s">
        <v>119</v>
      </c>
    </row>
    <row r="38" spans="7:12" ht="15" customHeight="1" x14ac:dyDescent="0.25">
      <c r="G38" s="7" t="s">
        <v>120</v>
      </c>
      <c r="H38" s="7" t="s">
        <v>122</v>
      </c>
      <c r="I38" s="7" t="s">
        <v>125</v>
      </c>
      <c r="J38" s="7">
        <v>11.87</v>
      </c>
      <c r="K38" s="7" t="s">
        <v>7</v>
      </c>
      <c r="L38" s="106" t="s">
        <v>204</v>
      </c>
    </row>
    <row r="39" spans="7:12" ht="15" customHeight="1" x14ac:dyDescent="0.25">
      <c r="G39" s="7" t="s">
        <v>172</v>
      </c>
      <c r="H39" s="7" t="s">
        <v>122</v>
      </c>
      <c r="I39" s="7" t="s">
        <v>126</v>
      </c>
      <c r="J39" s="7">
        <v>60</v>
      </c>
      <c r="K39" s="7" t="s">
        <v>7</v>
      </c>
      <c r="L39" s="106" t="s">
        <v>205</v>
      </c>
    </row>
    <row r="40" spans="7:12" ht="15" customHeight="1" x14ac:dyDescent="0.25">
      <c r="G40" s="7" t="s">
        <v>121</v>
      </c>
      <c r="H40" s="7" t="s">
        <v>122</v>
      </c>
      <c r="I40" s="7" t="s">
        <v>127</v>
      </c>
      <c r="J40" s="7">
        <v>6.2</v>
      </c>
      <c r="K40" s="7" t="s">
        <v>7</v>
      </c>
      <c r="L40" s="106" t="s">
        <v>206</v>
      </c>
    </row>
    <row r="41" spans="7:12" ht="30" customHeight="1" x14ac:dyDescent="0.25">
      <c r="G41" s="7" t="s">
        <v>208</v>
      </c>
      <c r="H41" s="7" t="s">
        <v>129</v>
      </c>
      <c r="I41" s="7" t="s">
        <v>133</v>
      </c>
      <c r="J41" s="7">
        <v>3.3849999999999998E-2</v>
      </c>
      <c r="K41" s="7" t="s">
        <v>7</v>
      </c>
      <c r="L41" s="106" t="s">
        <v>130</v>
      </c>
    </row>
    <row r="42" spans="7:12" ht="30" x14ac:dyDescent="0.25">
      <c r="G42" s="7" t="s">
        <v>207</v>
      </c>
      <c r="H42" s="7" t="s">
        <v>129</v>
      </c>
      <c r="I42" s="7" t="s">
        <v>134</v>
      </c>
      <c r="J42" s="7">
        <v>3.3849999999999998E-2</v>
      </c>
      <c r="K42" s="7" t="s">
        <v>7</v>
      </c>
      <c r="L42" s="106" t="s">
        <v>131</v>
      </c>
    </row>
    <row r="43" spans="7:12" ht="45.6" customHeight="1" x14ac:dyDescent="0.25">
      <c r="G43" s="7" t="s">
        <v>209</v>
      </c>
      <c r="H43" s="7" t="s">
        <v>129</v>
      </c>
      <c r="I43" s="7" t="s">
        <v>135</v>
      </c>
      <c r="J43" s="7">
        <v>3.3849999999999998E-2</v>
      </c>
      <c r="K43" s="7" t="s">
        <v>7</v>
      </c>
      <c r="L43" s="106" t="s">
        <v>132</v>
      </c>
    </row>
    <row r="44" spans="7:12" ht="30" x14ac:dyDescent="0.25">
      <c r="G44" s="7" t="s">
        <v>136</v>
      </c>
      <c r="H44" s="7" t="s">
        <v>129</v>
      </c>
      <c r="I44" s="7" t="s">
        <v>139</v>
      </c>
      <c r="J44" s="7">
        <v>2.2000000000000002</v>
      </c>
      <c r="K44" s="7" t="s">
        <v>7</v>
      </c>
      <c r="L44" s="106" t="s">
        <v>137</v>
      </c>
    </row>
    <row r="45" spans="7:12" ht="30" x14ac:dyDescent="0.25">
      <c r="G45" s="7" t="s">
        <v>173</v>
      </c>
      <c r="H45" s="7" t="s">
        <v>129</v>
      </c>
      <c r="I45" s="7" t="s">
        <v>140</v>
      </c>
      <c r="J45" s="7">
        <v>2.2000000000000002</v>
      </c>
      <c r="K45" s="7" t="s">
        <v>7</v>
      </c>
      <c r="L45" s="106" t="s">
        <v>138</v>
      </c>
    </row>
    <row r="46" spans="7:12" x14ac:dyDescent="0.25">
      <c r="G46" s="7" t="s">
        <v>174</v>
      </c>
      <c r="H46" s="7" t="s">
        <v>129</v>
      </c>
      <c r="I46" s="7" t="s">
        <v>144</v>
      </c>
      <c r="J46" s="7">
        <v>1.4</v>
      </c>
      <c r="K46" s="7" t="s">
        <v>7</v>
      </c>
      <c r="L46" s="106" t="s">
        <v>146</v>
      </c>
    </row>
    <row r="47" spans="7:12" x14ac:dyDescent="0.25">
      <c r="G47" s="7" t="s">
        <v>141</v>
      </c>
      <c r="H47" s="7" t="s">
        <v>129</v>
      </c>
      <c r="I47" s="7" t="s">
        <v>145</v>
      </c>
      <c r="J47" s="7">
        <v>8.5399999999999991</v>
      </c>
      <c r="K47" s="7" t="s">
        <v>7</v>
      </c>
      <c r="L47" s="106" t="s">
        <v>147</v>
      </c>
    </row>
    <row r="48" spans="7:12" x14ac:dyDescent="0.25">
      <c r="G48" s="7" t="s">
        <v>142</v>
      </c>
      <c r="H48" s="7" t="s">
        <v>129</v>
      </c>
      <c r="I48" s="7" t="s">
        <v>148</v>
      </c>
      <c r="J48" s="7">
        <v>9.2799999999999994</v>
      </c>
      <c r="K48" s="7" t="s">
        <v>7</v>
      </c>
      <c r="L48" s="106" t="s">
        <v>142</v>
      </c>
    </row>
    <row r="49" spans="7:12" ht="30" x14ac:dyDescent="0.25">
      <c r="G49" s="7" t="s">
        <v>143</v>
      </c>
      <c r="H49" s="7" t="s">
        <v>129</v>
      </c>
      <c r="I49" s="7" t="s">
        <v>149</v>
      </c>
      <c r="J49" s="7">
        <v>3.419</v>
      </c>
      <c r="K49" s="7" t="s">
        <v>7</v>
      </c>
      <c r="L49" s="106" t="s">
        <v>143</v>
      </c>
    </row>
    <row r="50" spans="7:12" ht="30" x14ac:dyDescent="0.25">
      <c r="G50" s="7" t="s">
        <v>210</v>
      </c>
      <c r="H50" s="7" t="s">
        <v>150</v>
      </c>
      <c r="I50" s="7" t="s">
        <v>152</v>
      </c>
      <c r="J50" s="7">
        <v>13.9</v>
      </c>
      <c r="K50" s="7" t="s">
        <v>7</v>
      </c>
      <c r="L50" s="106" t="s">
        <v>151</v>
      </c>
    </row>
    <row r="51" spans="7:12" ht="30" x14ac:dyDescent="0.25">
      <c r="G51" s="7" t="s">
        <v>212</v>
      </c>
      <c r="H51" s="7" t="s">
        <v>150</v>
      </c>
      <c r="I51" s="7" t="s">
        <v>153</v>
      </c>
      <c r="J51" s="7">
        <v>13.9</v>
      </c>
      <c r="K51" s="7" t="s">
        <v>7</v>
      </c>
      <c r="L51" s="106" t="s">
        <v>155</v>
      </c>
    </row>
    <row r="52" spans="7:12" ht="30" x14ac:dyDescent="0.25">
      <c r="G52" s="7" t="s">
        <v>211</v>
      </c>
      <c r="H52" s="7" t="s">
        <v>150</v>
      </c>
      <c r="I52" s="7" t="s">
        <v>154</v>
      </c>
      <c r="J52" s="7">
        <v>13.9</v>
      </c>
      <c r="K52" s="7" t="s">
        <v>7</v>
      </c>
      <c r="L52" s="106" t="s">
        <v>156</v>
      </c>
    </row>
    <row r="53" spans="7:12" x14ac:dyDescent="0.25">
      <c r="G53" s="7" t="s">
        <v>6</v>
      </c>
      <c r="H53" s="7" t="s">
        <v>150</v>
      </c>
      <c r="I53" s="7" t="s">
        <v>159</v>
      </c>
      <c r="J53" s="7">
        <v>0.2</v>
      </c>
      <c r="K53" s="7" t="s">
        <v>7</v>
      </c>
      <c r="L53" s="7" t="s">
        <v>163</v>
      </c>
    </row>
    <row r="54" spans="7:12" ht="30" x14ac:dyDescent="0.25">
      <c r="G54" s="7" t="s">
        <v>213</v>
      </c>
      <c r="H54" s="7" t="s">
        <v>157</v>
      </c>
      <c r="I54" s="7" t="s">
        <v>160</v>
      </c>
      <c r="J54" s="7">
        <v>3.9940000000000002</v>
      </c>
      <c r="K54" s="7" t="s">
        <v>7</v>
      </c>
      <c r="L54" s="7" t="s">
        <v>164</v>
      </c>
    </row>
    <row r="55" spans="7:12" ht="30" x14ac:dyDescent="0.25">
      <c r="G55" s="7" t="s">
        <v>214</v>
      </c>
      <c r="H55" s="7" t="s">
        <v>157</v>
      </c>
      <c r="I55" s="7" t="s">
        <v>161</v>
      </c>
      <c r="J55" s="7">
        <v>3.9940000000000002</v>
      </c>
      <c r="K55" s="7" t="s">
        <v>7</v>
      </c>
      <c r="L55" s="7" t="s">
        <v>165</v>
      </c>
    </row>
    <row r="56" spans="7:12" ht="30" x14ac:dyDescent="0.25">
      <c r="G56" s="7" t="s">
        <v>167</v>
      </c>
      <c r="H56" s="7" t="s">
        <v>158</v>
      </c>
      <c r="I56" s="7" t="s">
        <v>162</v>
      </c>
      <c r="J56" s="7">
        <v>0.31</v>
      </c>
      <c r="K56" s="7" t="s">
        <v>7</v>
      </c>
      <c r="L56" s="7" t="s">
        <v>166</v>
      </c>
    </row>
    <row r="58" spans="7:12" ht="66.75" customHeight="1" x14ac:dyDescent="0.25">
      <c r="G58" s="157" t="s">
        <v>217</v>
      </c>
      <c r="H58" s="158"/>
      <c r="I58" s="159"/>
    </row>
    <row r="59" spans="7:12" x14ac:dyDescent="0.25">
      <c r="G59" s="40" t="s">
        <v>91</v>
      </c>
      <c r="H59" s="61" t="s">
        <v>33</v>
      </c>
      <c r="I59" s="41" t="s">
        <v>32</v>
      </c>
    </row>
    <row r="60" spans="7:12" ht="66.75" customHeight="1" x14ac:dyDescent="0.25">
      <c r="G60" s="7" t="s">
        <v>67</v>
      </c>
      <c r="H60" s="7" t="s">
        <v>66</v>
      </c>
      <c r="I60" s="7" t="str">
        <f t="shared" ref="I60:I75" si="0">CONCATENATE(H60,"_",G60)</f>
        <v xml:space="preserve">14.11 _Confezione di vestiario in pelle </v>
      </c>
    </row>
    <row r="61" spans="7:12" ht="66.75" customHeight="1" x14ac:dyDescent="0.25">
      <c r="G61" s="7" t="s">
        <v>69</v>
      </c>
      <c r="H61" s="7" t="s">
        <v>68</v>
      </c>
      <c r="I61" s="7" t="str">
        <f t="shared" si="0"/>
        <v xml:space="preserve">24.42 _Produzione di alluminio </v>
      </c>
    </row>
    <row r="62" spans="7:12" ht="66.75" customHeight="1" x14ac:dyDescent="0.25">
      <c r="G62" s="7" t="s">
        <v>71</v>
      </c>
      <c r="H62" s="7" t="s">
        <v>70</v>
      </c>
      <c r="I62" s="7" t="str">
        <f t="shared" si="0"/>
        <v xml:space="preserve">20.13 _Fabbricazione di altri prodotti chimici di base inorganici </v>
      </c>
    </row>
    <row r="63" spans="7:12" ht="66.75" customHeight="1" x14ac:dyDescent="0.25">
      <c r="G63" s="7" t="s">
        <v>73</v>
      </c>
      <c r="H63" s="7" t="s">
        <v>72</v>
      </c>
      <c r="I63" s="7" t="str">
        <f t="shared" si="0"/>
        <v xml:space="preserve">24.43 _Produzione di zinco, piombo e stagno </v>
      </c>
    </row>
    <row r="64" spans="7:12" ht="66.75" customHeight="1" x14ac:dyDescent="0.25">
      <c r="G64" s="7" t="s">
        <v>75</v>
      </c>
      <c r="H64" s="7" t="s">
        <v>74</v>
      </c>
      <c r="I64" s="7" t="str">
        <f t="shared" si="0"/>
        <v>17.11 _Fabbricazione di pasta-carta</v>
      </c>
    </row>
    <row r="65" spans="7:9" ht="66.75" customHeight="1" x14ac:dyDescent="0.25">
      <c r="G65" s="7" t="s">
        <v>11</v>
      </c>
      <c r="H65" s="7" t="s">
        <v>76</v>
      </c>
      <c r="I65" s="7" t="str">
        <f t="shared" si="0"/>
        <v>17.12 _Fabbricazione di carta e di cartone</v>
      </c>
    </row>
    <row r="66" spans="7:9" ht="66.75" customHeight="1" x14ac:dyDescent="0.25">
      <c r="G66" s="7" t="s">
        <v>10</v>
      </c>
      <c r="H66" s="7" t="s">
        <v>77</v>
      </c>
      <c r="I66" s="7" t="str">
        <f t="shared" si="0"/>
        <v>24.10 _Siderurgia</v>
      </c>
    </row>
    <row r="67" spans="7:9" ht="66.75" customHeight="1" x14ac:dyDescent="0.25">
      <c r="G67" s="7" t="s">
        <v>79</v>
      </c>
      <c r="H67" s="7" t="s">
        <v>78</v>
      </c>
      <c r="I67" s="7" t="str">
        <f t="shared" si="0"/>
        <v>19.20 _Fabbricazione di prodotti derivanti dalla raffinazione del petrolio</v>
      </c>
    </row>
    <row r="68" spans="7:9" ht="66.75" customHeight="1" x14ac:dyDescent="0.25">
      <c r="G68" s="7" t="s">
        <v>12</v>
      </c>
      <c r="H68" s="7" t="s">
        <v>80</v>
      </c>
      <c r="I68" s="7" t="str">
        <f t="shared" si="0"/>
        <v>24.44 _Produzione di rame</v>
      </c>
    </row>
    <row r="69" spans="7:9" ht="66.75" customHeight="1" x14ac:dyDescent="0.25">
      <c r="G69" s="7" t="s">
        <v>82</v>
      </c>
      <c r="H69" s="7" t="s">
        <v>81</v>
      </c>
      <c r="I69" s="7" t="str">
        <f t="shared" si="0"/>
        <v>24.45 _Produzione di altri metalli non ferrosi</v>
      </c>
    </row>
    <row r="70" spans="7:9" ht="66.75" customHeight="1" x14ac:dyDescent="0.25">
      <c r="G70" s="7" t="s">
        <v>83</v>
      </c>
      <c r="H70" s="7" t="s">
        <v>191</v>
      </c>
      <c r="I70" s="7" t="str">
        <f t="shared" si="0"/>
        <v>20.16.40.15_Polietilenglicoli e altri polieteralcoli, in forme primarie</v>
      </c>
    </row>
    <row r="71" spans="7:9" ht="66.75" customHeight="1" x14ac:dyDescent="0.25">
      <c r="G71" s="7" t="s">
        <v>85</v>
      </c>
      <c r="H71" s="7" t="s">
        <v>84</v>
      </c>
      <c r="I71" s="7" t="str">
        <f t="shared" si="0"/>
        <v>24.51_Tutte le categorie di prodotti del settore della fusione della ghisa</v>
      </c>
    </row>
    <row r="72" spans="7:9" ht="66.75" customHeight="1" x14ac:dyDescent="0.25">
      <c r="G72" s="7" t="s">
        <v>87</v>
      </c>
      <c r="H72" s="7" t="s">
        <v>86</v>
      </c>
      <c r="I72" s="7" t="str">
        <f t="shared" si="0"/>
        <v>23.14.12.10_Feltri (mats) in fibra di vetro</v>
      </c>
    </row>
    <row r="73" spans="7:9" ht="66.75" customHeight="1" x14ac:dyDescent="0.25">
      <c r="G73" s="7" t="s">
        <v>88</v>
      </c>
      <c r="H73" s="7" t="s">
        <v>190</v>
      </c>
      <c r="I73" s="7" t="str">
        <f t="shared" si="0"/>
        <v>23.14.12.30_Veli in fibra di vetro</v>
      </c>
    </row>
    <row r="74" spans="7:9" ht="66.75" customHeight="1" x14ac:dyDescent="0.25">
      <c r="G74" s="7" t="s">
        <v>89</v>
      </c>
      <c r="H74" s="7" t="s">
        <v>189</v>
      </c>
      <c r="I74" s="7" t="str">
        <f t="shared" si="0"/>
        <v>20.11.11.50_Idrogeno</v>
      </c>
    </row>
    <row r="75" spans="7:9" ht="66.75" customHeight="1" x14ac:dyDescent="0.25">
      <c r="G75" s="7" t="s">
        <v>90</v>
      </c>
      <c r="H75" s="7" t="s">
        <v>192</v>
      </c>
      <c r="I75" s="7" t="str">
        <f t="shared" si="0"/>
        <v>20.11.12.90_Composti ossigenati inorganici degli elementi non metallici</v>
      </c>
    </row>
    <row r="83" spans="1:7" ht="15.75" thickBot="1" x14ac:dyDescent="0.3"/>
    <row r="84" spans="1:7" ht="15.75" thickBot="1" x14ac:dyDescent="0.3">
      <c r="G84" s="10" t="s">
        <v>24</v>
      </c>
    </row>
    <row r="85" spans="1:7" ht="15.75" thickBot="1" x14ac:dyDescent="0.3">
      <c r="A85" s="62"/>
      <c r="G85" s="11" t="str">
        <f>CONCATENATE(Anagrafica!A18," - ",Anagrafica!B18)</f>
        <v xml:space="preserve">1 - </v>
      </c>
    </row>
    <row r="86" spans="1:7" x14ac:dyDescent="0.25">
      <c r="G86" s="11" t="str">
        <f>CONCATENATE(Anagrafica!A19," - ",Anagrafica!B19)</f>
        <v xml:space="preserve">2 - </v>
      </c>
    </row>
    <row r="87" spans="1:7" x14ac:dyDescent="0.25">
      <c r="G87" s="11" t="str">
        <f>CONCATENATE(Anagrafica!A20," - ",Anagrafica!B20)</f>
        <v xml:space="preserve">3 - </v>
      </c>
    </row>
    <row r="88" spans="1:7" x14ac:dyDescent="0.25">
      <c r="G88" s="11" t="str">
        <f>CONCATENATE(Anagrafica!A21," - ",Anagrafica!B21)</f>
        <v xml:space="preserve">4 - </v>
      </c>
    </row>
    <row r="89" spans="1:7" x14ac:dyDescent="0.25">
      <c r="G89" s="11" t="str">
        <f>CONCATENATE(Anagrafica!A22," - ",Anagrafica!B22)</f>
        <v xml:space="preserve">5 - </v>
      </c>
    </row>
    <row r="90" spans="1:7" x14ac:dyDescent="0.25">
      <c r="G90" s="11" t="str">
        <f>CONCATENATE(Anagrafica!A23," - ",Anagrafica!B23)</f>
        <v xml:space="preserve">6 - </v>
      </c>
    </row>
    <row r="91" spans="1:7" x14ac:dyDescent="0.25">
      <c r="G91" s="11" t="str">
        <f>CONCATENATE(Anagrafica!A24," - ",Anagrafica!B24)</f>
        <v xml:space="preserve">7 - </v>
      </c>
    </row>
    <row r="92" spans="1:7" x14ac:dyDescent="0.25">
      <c r="G92" s="11" t="str">
        <f>CONCATENATE(Anagrafica!A25," - ",Anagrafica!B25)</f>
        <v xml:space="preserve">8 - </v>
      </c>
    </row>
    <row r="93" spans="1:7" x14ac:dyDescent="0.25">
      <c r="G93" s="11" t="str">
        <f>CONCATENATE(Anagrafica!A26," - ",Anagrafica!B26)</f>
        <v xml:space="preserve">9 - </v>
      </c>
    </row>
    <row r="94" spans="1:7" x14ac:dyDescent="0.25">
      <c r="G94" s="11" t="str">
        <f>CONCATENATE(Anagrafica!A27," - ",Anagrafica!B27)</f>
        <v xml:space="preserve">10 - </v>
      </c>
    </row>
    <row r="95" spans="1:7" x14ac:dyDescent="0.25">
      <c r="G95" s="11" t="str">
        <f>CONCATENATE(Anagrafica!A28," - ",Anagrafica!B28)</f>
        <v xml:space="preserve">11 - </v>
      </c>
    </row>
    <row r="96" spans="1:7" x14ac:dyDescent="0.25">
      <c r="G96" s="11" t="str">
        <f>CONCATENATE(Anagrafica!A29," - ",Anagrafica!B29)</f>
        <v xml:space="preserve">12 - </v>
      </c>
    </row>
    <row r="97" spans="7:7" x14ac:dyDescent="0.25">
      <c r="G97" s="11" t="str">
        <f>CONCATENATE(Anagrafica!A30," - ",Anagrafica!B30)</f>
        <v xml:space="preserve">13 - </v>
      </c>
    </row>
    <row r="98" spans="7:7" x14ac:dyDescent="0.25">
      <c r="G98" s="11" t="str">
        <f>CONCATENATE(Anagrafica!A31," - ",Anagrafica!B31)</f>
        <v xml:space="preserve">14 - </v>
      </c>
    </row>
    <row r="99" spans="7:7" x14ac:dyDescent="0.25">
      <c r="G99" s="11" t="str">
        <f>CONCATENATE(Anagrafica!A32," - ",Anagrafica!B32)</f>
        <v xml:space="preserve">15 - </v>
      </c>
    </row>
    <row r="100" spans="7:7" x14ac:dyDescent="0.25">
      <c r="G100" s="11" t="str">
        <f>CONCATENATE(Anagrafica!A33," - ",Anagrafica!B33)</f>
        <v xml:space="preserve">16 - </v>
      </c>
    </row>
    <row r="101" spans="7:7" x14ac:dyDescent="0.25">
      <c r="G101" s="11" t="str">
        <f>CONCATENATE(Anagrafica!A34," - ",Anagrafica!B34)</f>
        <v xml:space="preserve">17 - </v>
      </c>
    </row>
    <row r="102" spans="7:7" x14ac:dyDescent="0.25">
      <c r="G102" s="11" t="str">
        <f>CONCATENATE(Anagrafica!A35," - ",Anagrafica!B35)</f>
        <v xml:space="preserve">18 - </v>
      </c>
    </row>
    <row r="103" spans="7:7" x14ac:dyDescent="0.25">
      <c r="G103" s="11" t="str">
        <f>CONCATENATE(Anagrafica!A36," - ",Anagrafica!B36)</f>
        <v xml:space="preserve">19 - </v>
      </c>
    </row>
    <row r="104" spans="7:7" x14ac:dyDescent="0.25">
      <c r="G104" s="11" t="str">
        <f>CONCATENATE(Anagrafica!A37," - ",Anagrafica!B37)</f>
        <v xml:space="preserve">20 - </v>
      </c>
    </row>
    <row r="105" spans="7:7" x14ac:dyDescent="0.25">
      <c r="G105" s="11" t="str">
        <f>CONCATENATE(Anagrafica!A38," - ",Anagrafica!B38)</f>
        <v xml:space="preserve">21 - </v>
      </c>
    </row>
    <row r="106" spans="7:7" x14ac:dyDescent="0.25">
      <c r="G106" s="11" t="str">
        <f>CONCATENATE(Anagrafica!A39," - ",Anagrafica!B39)</f>
        <v xml:space="preserve">22 - </v>
      </c>
    </row>
    <row r="107" spans="7:7" x14ac:dyDescent="0.25">
      <c r="G107" s="11" t="str">
        <f>CONCATENATE(Anagrafica!A40," - ",Anagrafica!B40)</f>
        <v xml:space="preserve">23 - </v>
      </c>
    </row>
    <row r="108" spans="7:7" x14ac:dyDescent="0.25">
      <c r="G108" s="11" t="str">
        <f>CONCATENATE(Anagrafica!A41," - ",Anagrafica!B41)</f>
        <v xml:space="preserve">24 - </v>
      </c>
    </row>
    <row r="109" spans="7:7" x14ac:dyDescent="0.25">
      <c r="G109" s="11" t="str">
        <f>CONCATENATE(Anagrafica!A42," - ",Anagrafica!B42)</f>
        <v xml:space="preserve">25 - </v>
      </c>
    </row>
    <row r="110" spans="7:7" x14ac:dyDescent="0.25">
      <c r="G110" s="11" t="str">
        <f>CONCATENATE(Anagrafica!A43," - ",Anagrafica!B43)</f>
        <v xml:space="preserve">26 - </v>
      </c>
    </row>
    <row r="111" spans="7:7" x14ac:dyDescent="0.25">
      <c r="G111" s="11" t="str">
        <f>CONCATENATE(Anagrafica!A44," - ",Anagrafica!B44)</f>
        <v xml:space="preserve">27 - </v>
      </c>
    </row>
    <row r="112" spans="7:7" x14ac:dyDescent="0.25">
      <c r="G112" s="11" t="str">
        <f>CONCATENATE(Anagrafica!A45," - ",Anagrafica!B45)</f>
        <v xml:space="preserve">28 - </v>
      </c>
    </row>
    <row r="113" spans="7:7" x14ac:dyDescent="0.25">
      <c r="G113" s="11" t="str">
        <f>CONCATENATE(Anagrafica!A46," - ",Anagrafica!B46)</f>
        <v xml:space="preserve">29 - </v>
      </c>
    </row>
    <row r="114" spans="7:7" x14ac:dyDescent="0.25">
      <c r="G114" s="11" t="str">
        <f>CONCATENATE(Anagrafica!A47," - ",Anagrafica!B47)</f>
        <v xml:space="preserve">30 - </v>
      </c>
    </row>
    <row r="115" spans="7:7" x14ac:dyDescent="0.25">
      <c r="G115" s="11" t="str">
        <f>CONCATENATE(Anagrafica!A48," - ",Anagrafica!B48)</f>
        <v xml:space="preserve">31 - </v>
      </c>
    </row>
    <row r="116" spans="7:7" x14ac:dyDescent="0.25">
      <c r="G116" s="11" t="str">
        <f>CONCATENATE(Anagrafica!A49," - ",Anagrafica!B49)</f>
        <v xml:space="preserve">32 - </v>
      </c>
    </row>
    <row r="117" spans="7:7" x14ac:dyDescent="0.25">
      <c r="G117" s="11" t="str">
        <f>CONCATENATE(Anagrafica!A50," - ",Anagrafica!B50)</f>
        <v xml:space="preserve">33 - </v>
      </c>
    </row>
    <row r="118" spans="7:7" x14ac:dyDescent="0.25">
      <c r="G118" s="11" t="str">
        <f>CONCATENATE(Anagrafica!A51," - ",Anagrafica!B51)</f>
        <v xml:space="preserve">34 - </v>
      </c>
    </row>
    <row r="119" spans="7:7" x14ac:dyDescent="0.25">
      <c r="G119" s="11" t="str">
        <f>CONCATENATE(Anagrafica!A52," - ",Anagrafica!B52)</f>
        <v xml:space="preserve">35 - </v>
      </c>
    </row>
    <row r="120" spans="7:7" x14ac:dyDescent="0.25">
      <c r="G120" s="11" t="str">
        <f>CONCATENATE(Anagrafica!A53," - ",Anagrafica!B53)</f>
        <v xml:space="preserve">36 - </v>
      </c>
    </row>
    <row r="121" spans="7:7" x14ac:dyDescent="0.25">
      <c r="G121" s="11" t="str">
        <f>CONCATENATE(Anagrafica!A54," - ",Anagrafica!B54)</f>
        <v xml:space="preserve">37 - </v>
      </c>
    </row>
    <row r="122" spans="7:7" x14ac:dyDescent="0.25">
      <c r="G122" s="11" t="str">
        <f>CONCATENATE(Anagrafica!A55," - ",Anagrafica!B55)</f>
        <v xml:space="preserve">38 - </v>
      </c>
    </row>
    <row r="123" spans="7:7" x14ac:dyDescent="0.25">
      <c r="G123" s="11" t="str">
        <f>CONCATENATE(Anagrafica!A56," - ",Anagrafica!B56)</f>
        <v xml:space="preserve">39 - </v>
      </c>
    </row>
    <row r="124" spans="7:7" x14ac:dyDescent="0.25">
      <c r="G124" s="11" t="str">
        <f>CONCATENATE(Anagrafica!A57," - ",Anagrafica!B57)</f>
        <v xml:space="preserve">40 - </v>
      </c>
    </row>
  </sheetData>
  <sortState ref="F51:H71">
    <sortCondition ref="F51"/>
  </sortState>
  <mergeCells count="4">
    <mergeCell ref="D9:H9"/>
    <mergeCell ref="G21:L21"/>
    <mergeCell ref="G58:I58"/>
    <mergeCell ref="G4:J4"/>
  </mergeCells>
  <conditionalFormatting sqref="G85:G124">
    <cfRule type="expression" priority="3" stopIfTrue="1">
      <formula>IF(ISERROR(#REF!*#REF!*Ct*Pt_1*Ai),0,#REF!*#REF!*Ct*Pt_1*Ai)</formula>
    </cfRule>
    <cfRule type="expression" priority="4" stopIfTrue="1">
      <formula>IF(ISERROR(#REF!*#REF!*Ct*Pt_1*Ai),0,#REF!*#REF!*Ct*Pt_1*Ai)</formula>
    </cfRule>
  </conditionalFormatting>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B2:N25"/>
  <sheetViews>
    <sheetView topLeftCell="D10" zoomScale="55" zoomScaleNormal="55" workbookViewId="0">
      <selection activeCell="E5" sqref="E5"/>
    </sheetView>
  </sheetViews>
  <sheetFormatPr defaultColWidth="8.7109375" defaultRowHeight="15" x14ac:dyDescent="0.25"/>
  <cols>
    <col min="1" max="1" width="8.7109375" style="8"/>
    <col min="2" max="2" width="18" style="8" customWidth="1"/>
    <col min="3" max="3" width="20.85546875" style="8" bestFit="1" customWidth="1"/>
    <col min="4" max="4" width="19.140625" style="8" customWidth="1"/>
    <col min="5" max="5" width="92.28515625" style="12" customWidth="1"/>
    <col min="6" max="6" width="28.42578125" style="8" customWidth="1"/>
    <col min="7" max="7" width="18.5703125" style="8" customWidth="1"/>
    <col min="8" max="8" width="11.5703125" style="8" customWidth="1"/>
    <col min="9" max="9" width="85.28515625" style="8" bestFit="1" customWidth="1"/>
    <col min="10" max="10" width="18.85546875" style="8" bestFit="1" customWidth="1"/>
    <col min="11" max="11" width="18.85546875" style="8" customWidth="1"/>
    <col min="12" max="12" width="8.7109375" style="8"/>
    <col min="13" max="13" width="55.85546875" style="8" bestFit="1" customWidth="1"/>
    <col min="14" max="14" width="14" style="8" customWidth="1"/>
    <col min="15" max="15" width="13" style="8" customWidth="1"/>
    <col min="16" max="16384" width="8.7109375" style="8"/>
  </cols>
  <sheetData>
    <row r="2" spans="2:14" ht="54.75" customHeight="1" x14ac:dyDescent="0.25">
      <c r="B2" s="162" t="s">
        <v>35</v>
      </c>
      <c r="C2" s="163"/>
      <c r="D2" s="163"/>
      <c r="E2" s="9"/>
      <c r="F2" s="162" t="s">
        <v>37</v>
      </c>
      <c r="G2" s="163"/>
      <c r="H2" s="163"/>
      <c r="J2" s="164" t="s">
        <v>36</v>
      </c>
      <c r="K2" s="155"/>
      <c r="L2" s="155"/>
    </row>
    <row r="3" spans="2:14" ht="57" x14ac:dyDescent="0.25">
      <c r="B3" s="41" t="s">
        <v>2</v>
      </c>
      <c r="C3" s="41" t="s">
        <v>38</v>
      </c>
      <c r="D3" s="87" t="s">
        <v>15</v>
      </c>
      <c r="E3" s="9"/>
      <c r="F3" s="41" t="s">
        <v>2</v>
      </c>
      <c r="G3" s="41" t="s">
        <v>39</v>
      </c>
      <c r="H3" s="88" t="s">
        <v>15</v>
      </c>
      <c r="J3" s="41" t="s">
        <v>2</v>
      </c>
      <c r="K3" s="41" t="s">
        <v>31</v>
      </c>
      <c r="L3" s="83" t="s">
        <v>15</v>
      </c>
    </row>
    <row r="4" spans="2:14" ht="228" x14ac:dyDescent="0.25">
      <c r="B4" s="104" t="str">
        <f>Parametri!E11</f>
        <v>Miscela di prodotti di raffineria contenente oltre il 40 % di prodotti leggeri (benzina per motori, compresa la benzina avio, jet fuel del tipo benzina e altri oli di petrolio leggeri/preparati leggeri e cherosene, incluso il jet fuel di tipo cherosene e i gasoli), espressa in tonnellate ponderate di CO2 (CWT). Le raffinerie con altre miscele di prodotti non rientrano in questo parametro di riferimento.</v>
      </c>
      <c r="C4" s="6" t="e">
        <f>Parametri!#REF!</f>
        <v>#REF!</v>
      </c>
      <c r="D4" s="6">
        <f>Parametri!G11</f>
        <v>2.2800000000000001E-2</v>
      </c>
      <c r="E4" s="9"/>
      <c r="F4" s="5" t="str">
        <f>Parametri!L43</f>
        <v>Acciaio soffiato all’ossigeno - Acciaio grezzo: acciai inossidabili e a elevata resistenza al calore prodotti con procedimenti diversi dai forni elettrici</v>
      </c>
      <c r="G4" s="6" t="str">
        <f>Parametri!I43</f>
        <v>24.12.T1.42</v>
      </c>
      <c r="H4" s="7">
        <v>3.5999999999999997E-2</v>
      </c>
      <c r="J4" s="5" t="str">
        <f>Parametri!G60</f>
        <v xml:space="preserve">Confezione di vestiario in pelle </v>
      </c>
      <c r="K4" s="7" t="str">
        <f>Parametri!H60</f>
        <v xml:space="preserve">14.11 </v>
      </c>
    </row>
    <row r="5" spans="2:14" ht="228" x14ac:dyDescent="0.25">
      <c r="B5" s="5" t="str">
        <f>Parametri!E12</f>
        <v>Acciaio contenente meno dell'8 % di elementi metallici di lega e impurità a livelli tali da limitare l'uso ad applicazioni per le quali non è richiesta un'elevata qualità di superficie e lavorabilità se non è soddisfatto nessuno dei criteri relativi al tenore di elementi metallici di lega e alla qualità dell'acciaio per l'acciaio alto legato. Espresso in tonnellate di acciaio grezzo di fusione secondaria da colata.</v>
      </c>
      <c r="C5" s="6" t="e">
        <f>Parametri!#REF!</f>
        <v>#REF!</v>
      </c>
      <c r="D5" s="6">
        <f>Parametri!G12</f>
        <v>0.215</v>
      </c>
      <c r="E5" s="9"/>
      <c r="F5" s="5" t="str">
        <f>Parametri!L44</f>
        <v>Ferromanganese contenente, in peso, &gt; 2 % di carbonio, di granulometria &lt;= 5 mm e con un tenore, in peso, &gt; 65 % di manganese</v>
      </c>
      <c r="G5" s="6" t="str">
        <f>Parametri!I44</f>
        <v>24.10.12.10</v>
      </c>
      <c r="H5" s="7">
        <v>3.5999999999999997E-2</v>
      </c>
      <c r="J5" s="5" t="str">
        <f>Parametri!G61</f>
        <v xml:space="preserve">Produzione di alluminio </v>
      </c>
      <c r="K5" s="7" t="str">
        <f>Parametri!H61</f>
        <v xml:space="preserve">24.42 </v>
      </c>
    </row>
    <row r="6" spans="2:14" ht="108" x14ac:dyDescent="0.25">
      <c r="B6" s="5" t="str">
        <f>Parametri!E13</f>
        <v>Acciaio contenente 8 % o più di elementi metallici di lega o dove è richiesta un'elevata qualità di superficie e lavorabilità. Espresso in tonnellate di acciaio grezzo di fusione secondaria da colata.</v>
      </c>
      <c r="C6" s="6" t="e">
        <f>Parametri!#REF!</f>
        <v>#REF!</v>
      </c>
      <c r="D6" s="6">
        <f>Parametri!G13</f>
        <v>0.26800000000000002</v>
      </c>
      <c r="E6" s="9"/>
      <c r="F6" s="5" t="str">
        <f>Parametri!L45</f>
        <v>Altro ferromanganese contenente, in peso, &gt; 2 % di carbonio (escluso ferromanganese di granulometria &lt;= 5 mm e con un tenore, in peso, &gt; 65 % di manganese)</v>
      </c>
      <c r="G6" s="6" t="str">
        <f>Parametri!I45</f>
        <v>24.10.12.20</v>
      </c>
      <c r="H6" s="7">
        <v>3.5999999999999997E-2</v>
      </c>
      <c r="J6" s="5" t="str">
        <f>Parametri!G62</f>
        <v xml:space="preserve">Fabbricazione di altri prodotti chimici di base inorganici </v>
      </c>
      <c r="K6" s="7" t="str">
        <f>Parametri!H62</f>
        <v xml:space="preserve">20.13 </v>
      </c>
    </row>
    <row r="7" spans="2:14" ht="60" x14ac:dyDescent="0.25">
      <c r="B7" s="5" t="str">
        <f>Parametri!E14</f>
        <v>Ghisa allo stato fuso, espressa in tonnellate di ghisa liquida, legata, priva di scorie e pronta per la colata.</v>
      </c>
      <c r="C7" s="6" t="e">
        <f>Parametri!#REF!</f>
        <v>#REF!</v>
      </c>
      <c r="D7" s="6">
        <f>Parametri!G14</f>
        <v>0.28199999999999997</v>
      </c>
      <c r="E7" s="9"/>
      <c r="F7" s="5" t="e">
        <f>Parametri!#REF!</f>
        <v>#REF!</v>
      </c>
      <c r="G7" s="6" t="e">
        <f>Parametri!#REF!</f>
        <v>#REF!</v>
      </c>
      <c r="H7" s="7">
        <v>0.22500000000000001</v>
      </c>
      <c r="J7" s="5" t="str">
        <f>Parametri!G63</f>
        <v xml:space="preserve">Produzione di zinco, piombo e stagno </v>
      </c>
      <c r="K7" s="7" t="str">
        <f>Parametri!H63</f>
        <v xml:space="preserve">24.43 </v>
      </c>
    </row>
    <row r="8" spans="2:14" x14ac:dyDescent="0.25">
      <c r="B8" s="9"/>
      <c r="C8" s="9">
        <f>Parametri_1!H:H</f>
        <v>0</v>
      </c>
      <c r="D8" s="9"/>
      <c r="E8" s="5" t="e">
        <f>Parametri!#REF!</f>
        <v>#REF!</v>
      </c>
      <c r="F8" s="6" t="e">
        <f>Parametri!#REF!</f>
        <v>#REF!</v>
      </c>
      <c r="G8" s="6" t="e">
        <f>Parametri!#REF!</f>
        <v>#REF!</v>
      </c>
      <c r="H8" s="9"/>
      <c r="I8" s="5" t="str">
        <f>Parametri!L48</f>
        <v>Ferro-nichel</v>
      </c>
      <c r="J8" s="6" t="str">
        <f>Parametri!I48</f>
        <v>24.10.12.40</v>
      </c>
      <c r="K8" s="7">
        <v>14.256</v>
      </c>
      <c r="M8" s="5" t="str">
        <f>Parametri!G64</f>
        <v>Fabbricazione di pasta-carta</v>
      </c>
      <c r="N8" s="7" t="str">
        <f>Parametri!H64</f>
        <v xml:space="preserve">17.11 </v>
      </c>
    </row>
    <row r="9" spans="2:14" x14ac:dyDescent="0.25">
      <c r="B9" s="9"/>
      <c r="C9" s="9"/>
      <c r="D9" s="9"/>
      <c r="E9" s="5" t="e">
        <f>Parametri!#REF!</f>
        <v>#REF!</v>
      </c>
      <c r="F9" s="6" t="e">
        <f>Parametri!#REF!</f>
        <v>#REF!</v>
      </c>
      <c r="G9" s="6" t="e">
        <f>Parametri!#REF!</f>
        <v>#REF!</v>
      </c>
      <c r="H9" s="9"/>
      <c r="I9" s="5" t="str">
        <f>Parametri!L49</f>
        <v>Ferro-silicio-manganese</v>
      </c>
      <c r="J9" s="6" t="str">
        <f>Parametri!I49</f>
        <v>24.10.12.45</v>
      </c>
      <c r="K9" s="7">
        <v>14.256</v>
      </c>
      <c r="M9" s="5" t="str">
        <f>Parametri!G65</f>
        <v>Fabbricazione di carta e di cartone</v>
      </c>
      <c r="N9" s="7" t="str">
        <f>Parametri!H65</f>
        <v xml:space="preserve">17.12 </v>
      </c>
    </row>
    <row r="10" spans="2:14" ht="24" x14ac:dyDescent="0.25">
      <c r="B10" s="9"/>
      <c r="C10" s="9"/>
      <c r="D10" s="9"/>
      <c r="E10" s="5" t="str">
        <f>Parametri!E16</f>
        <v>Nerofumo di fornace, espresso in tonnellate di nerofumo di fornace, prodotto commerciabile, purezza superiore al 96 %. I prodotti gas black e lamp black non sono inclusi in questo parametro di riferimento.</v>
      </c>
      <c r="F10" s="6" t="e">
        <f>Parametri!#REF!</f>
        <v>#REF!</v>
      </c>
      <c r="G10" s="6" t="str">
        <f>Parametri!G16</f>
        <v>1,485</v>
      </c>
      <c r="H10" s="9"/>
      <c r="I10" s="5" t="str">
        <f>Parametri!L50</f>
        <v>Alluminio greggio, non legato (escluse polveri e pagliette)</v>
      </c>
      <c r="J10" s="6" t="str">
        <f>Parametri!I50</f>
        <v>24.42.11.30</v>
      </c>
      <c r="K10" s="7">
        <v>2.4609999999999999</v>
      </c>
      <c r="M10" s="5" t="str">
        <f>Parametri!G66</f>
        <v>Siderurgia</v>
      </c>
      <c r="N10" s="7" t="str">
        <f>Parametri!H66</f>
        <v xml:space="preserve">24.10 </v>
      </c>
    </row>
    <row r="11" spans="2:14" x14ac:dyDescent="0.25">
      <c r="B11" s="9"/>
      <c r="C11" s="9"/>
      <c r="D11" s="9">
        <f>Parametri_1!E32</f>
        <v>0</v>
      </c>
      <c r="E11" s="5" t="e">
        <f>Parametri!#REF!</f>
        <v>#REF!</v>
      </c>
      <c r="F11" s="6" t="e">
        <f>Parametri!#REF!</f>
        <v>#REF!</v>
      </c>
      <c r="G11" s="6" t="e">
        <f>Parametri!#REF!</f>
        <v>#REF!</v>
      </c>
      <c r="H11" s="9"/>
      <c r="I11" s="5" t="str">
        <f>Parametri!L51</f>
        <v>Alluminio greggio, legato, forme primarie (escluse polveri e pagliette di alluminio)</v>
      </c>
      <c r="J11" s="6" t="str">
        <f>Parametri!I51</f>
        <v>24.42.11.53</v>
      </c>
      <c r="K11" s="7">
        <v>2.76</v>
      </c>
      <c r="M11" s="5" t="str">
        <f>Parametri!G67</f>
        <v>Fabbricazione di prodotti derivanti dalla raffinazione del petrolio</v>
      </c>
      <c r="N11" s="7" t="str">
        <f>Parametri!H67</f>
        <v xml:space="preserve">19.20 </v>
      </c>
    </row>
    <row r="12" spans="2:14" x14ac:dyDescent="0.25">
      <c r="B12" s="9"/>
      <c r="C12" s="9"/>
      <c r="D12" s="9"/>
      <c r="E12" s="5" t="e">
        <f>Parametri!#REF!</f>
        <v>#REF!</v>
      </c>
      <c r="F12" s="6" t="e">
        <f>Parametri!#REF!</f>
        <v>#REF!</v>
      </c>
      <c r="G12" s="6" t="e">
        <f>Parametri!#REF!</f>
        <v>#REF!</v>
      </c>
      <c r="H12" s="9"/>
      <c r="I12" s="5" t="str">
        <f>Parametri!L52</f>
        <v>Alluminio greggio, legato (escluse polveri e pagliette di alluminio)</v>
      </c>
      <c r="J12" s="6" t="str">
        <f>Parametri!I52</f>
        <v>24.42.11.54</v>
      </c>
      <c r="K12" s="7">
        <v>8.5399999999999991</v>
      </c>
      <c r="M12" s="5" t="str">
        <f>Parametri!G68</f>
        <v>Produzione di rame</v>
      </c>
      <c r="N12" s="7" t="str">
        <f>Parametri!H68</f>
        <v xml:space="preserve">24.44 </v>
      </c>
    </row>
    <row r="13" spans="2:14" x14ac:dyDescent="0.25">
      <c r="B13" s="9"/>
      <c r="C13" s="9"/>
      <c r="D13" s="9"/>
      <c r="E13" s="5" t="e">
        <f>Parametri!#REF!</f>
        <v>#REF!</v>
      </c>
      <c r="F13" s="6" t="e">
        <f>Parametri!#REF!</f>
        <v>#REF!</v>
      </c>
      <c r="G13" s="6" t="e">
        <f>Parametri!#REF!</f>
        <v>#REF!</v>
      </c>
      <c r="H13" s="9"/>
      <c r="I13" s="5" t="str">
        <f>Parametri!L53</f>
        <v>Ossido di alluminio (escluso il corindone artificiale)</v>
      </c>
      <c r="J13" s="6" t="str">
        <f>Parametri!I53</f>
        <v>24.42.12.00</v>
      </c>
      <c r="K13" s="7">
        <v>60</v>
      </c>
      <c r="M13" s="5" t="str">
        <f>Parametri!G69</f>
        <v>Produzione di altri metalli non ferrosi</v>
      </c>
      <c r="N13" s="7" t="str">
        <f>Parametri!H69</f>
        <v xml:space="preserve">24.45 </v>
      </c>
    </row>
    <row r="14" spans="2:14" x14ac:dyDescent="0.25">
      <c r="B14" s="9"/>
      <c r="C14" s="9"/>
      <c r="D14" s="9"/>
      <c r="E14" s="5" t="e">
        <f>Parametri!#REF!</f>
        <v>#REF!</v>
      </c>
      <c r="F14" s="6" t="e">
        <f>Parametri!#REF!</f>
        <v>#REF!</v>
      </c>
      <c r="G14" s="6" t="e">
        <f>Parametri!#REF!</f>
        <v>#REF!</v>
      </c>
      <c r="H14" s="9"/>
      <c r="I14" s="5" t="str">
        <f>Parametri!L54</f>
        <v>Zinco greggio, non legato (esclusi zinco polverizzato, polveri e pagliette di zinco)</v>
      </c>
      <c r="J14" s="6" t="str">
        <f>Parametri!I54</f>
        <v>24.43.12.30</v>
      </c>
      <c r="K14" s="7">
        <v>11.87</v>
      </c>
      <c r="M14" s="5" t="str">
        <f>Parametri!G70</f>
        <v>Polietilenglicoli e altri polieteralcoli, in forme primarie</v>
      </c>
      <c r="N14" s="7" t="str">
        <f>Parametri!H70</f>
        <v>20.16.40.15</v>
      </c>
    </row>
    <row r="15" spans="2:14" ht="48" x14ac:dyDescent="0.25">
      <c r="B15" s="9"/>
      <c r="C15" s="9"/>
      <c r="D15" s="9"/>
      <c r="E15" s="5" t="str">
        <f>Parametri!E17</f>
        <v>Idrogeno puro e miscele di idrogeno e monossido di carbonio aventi un tenore di idrogeno &gt;=60 % della frazione volumetrica del contenuto totale di idrogeno più il monossido di carbonio, sulla base dell'aggregazione di tutti i flussi di prodotti esportati dal sottoimpianto contenenti idrogeno e monossido di carbonio espresso come tonnellate di idrogeno puro al 100 %, come prodotto netto commerciabile.</v>
      </c>
      <c r="F15" s="6" t="e">
        <f>Parametri!#REF!</f>
        <v>#REF!</v>
      </c>
      <c r="G15" s="6" t="str">
        <f>Parametri!G17</f>
        <v>6,84</v>
      </c>
      <c r="H15" s="9"/>
      <c r="I15" s="5" t="str">
        <f>Parametri!L55</f>
        <v>Zinco greggio, legato (esclusi zinco polverizzato, polveri e pagliette di zinco)</v>
      </c>
      <c r="J15" s="6" t="str">
        <f>Parametri!I55</f>
        <v>24.43.12.50</v>
      </c>
      <c r="K15" s="7">
        <v>6.2</v>
      </c>
      <c r="M15" s="5" t="str">
        <f>Parametri!G71</f>
        <v>Tutte le categorie di prodotti del settore della fusione della ghisa</v>
      </c>
      <c r="N15" s="7" t="str">
        <f>Parametri!H71</f>
        <v>24.51</v>
      </c>
    </row>
    <row r="16" spans="2:14" x14ac:dyDescent="0.25">
      <c r="B16" s="9"/>
      <c r="C16" s="9"/>
      <c r="D16" s="9"/>
      <c r="E16" s="5" t="e">
        <f>Parametri!#REF!</f>
        <v>#REF!</v>
      </c>
      <c r="F16" s="6" t="e">
        <f>Parametri!#REF!</f>
        <v>#REF!</v>
      </c>
      <c r="G16" s="6" t="e">
        <f>Parametri!#REF!</f>
        <v>#REF!</v>
      </c>
      <c r="H16" s="9"/>
      <c r="I16" s="5" t="str">
        <f>Parametri!L56</f>
        <v>Rame raffinato, greggio, non legato (esclusi prodotti sinterizzati fucinati, estrusi o laminati)</v>
      </c>
      <c r="J16" s="6" t="str">
        <f>Parametri!I56</f>
        <v>24.44.13.30</v>
      </c>
      <c r="K16" s="7">
        <v>3.85</v>
      </c>
      <c r="M16" s="5" t="str">
        <f>Parametri!G72</f>
        <v>Feltri (mats) in fibra di vetro</v>
      </c>
      <c r="N16" s="7" t="str">
        <f>Parametri!H72</f>
        <v>23.14.12.10</v>
      </c>
    </row>
    <row r="17" spans="2:14" x14ac:dyDescent="0.25">
      <c r="B17" s="9"/>
      <c r="C17" s="9"/>
      <c r="D17" s="9"/>
      <c r="E17" s="5" t="e">
        <f>Parametri!#REF!</f>
        <v>#REF!</v>
      </c>
      <c r="F17" s="6" t="e">
        <f>Parametri!#REF!</f>
        <v>#REF!</v>
      </c>
      <c r="G17" s="6" t="e">
        <f>Parametri!#REF!</f>
        <v>#REF!</v>
      </c>
      <c r="H17" s="9"/>
      <c r="I17" s="5" t="e">
        <f>Parametri!#REF!</f>
        <v>#REF!</v>
      </c>
      <c r="J17" s="6" t="e">
        <f>Parametri!#REF!</f>
        <v>#REF!</v>
      </c>
      <c r="K17" s="7">
        <v>4</v>
      </c>
      <c r="M17" s="5" t="str">
        <f>Parametri!G73</f>
        <v>Veli in fibra di vetro</v>
      </c>
      <c r="N17" s="7" t="str">
        <f>Parametri!H73</f>
        <v>23.14.12.30</v>
      </c>
    </row>
    <row r="18" spans="2:14" x14ac:dyDescent="0.25">
      <c r="B18" s="9"/>
      <c r="C18" s="9"/>
      <c r="D18" s="9"/>
      <c r="E18" s="5" t="e">
        <f>Parametri!#REF!</f>
        <v>#REF!</v>
      </c>
      <c r="F18" s="6" t="e">
        <f>Parametri!#REF!</f>
        <v>#REF!</v>
      </c>
      <c r="G18" s="6" t="e">
        <f>Parametri!#REF!</f>
        <v>#REF!</v>
      </c>
      <c r="H18" s="9"/>
      <c r="I18" s="5" t="e">
        <f>Parametri!#REF!</f>
        <v>#REF!</v>
      </c>
      <c r="J18" s="6" t="e">
        <f>Parametri!#REF!</f>
        <v>#REF!</v>
      </c>
      <c r="K18" s="7">
        <v>4</v>
      </c>
      <c r="M18" s="5" t="str">
        <f>Parametri!G74</f>
        <v>Idrogeno</v>
      </c>
      <c r="N18" s="7" t="str">
        <f>Parametri!H74</f>
        <v>20.11.11.50</v>
      </c>
    </row>
    <row r="19" spans="2:14" x14ac:dyDescent="0.25">
      <c r="B19" s="9"/>
      <c r="C19" s="9"/>
      <c r="D19" s="9"/>
      <c r="E19" s="5" t="e">
        <f>Parametri!#REF!</f>
        <v>#REF!</v>
      </c>
      <c r="F19" s="6" t="e">
        <f>Parametri!#REF!</f>
        <v>#REF!</v>
      </c>
      <c r="G19" s="6" t="e">
        <f>Parametri!#REF!</f>
        <v>#REF!</v>
      </c>
      <c r="H19" s="9"/>
      <c r="I19" s="9"/>
      <c r="J19" s="9"/>
      <c r="K19" s="9"/>
      <c r="M19" s="5" t="str">
        <f>Parametri!G75</f>
        <v>Composti ossigenati inorganici degli elementi non metallici</v>
      </c>
      <c r="N19" s="7" t="str">
        <f>Parametri!H75</f>
        <v>20.11.12.90</v>
      </c>
    </row>
    <row r="20" spans="2:14" x14ac:dyDescent="0.25">
      <c r="B20" s="9"/>
      <c r="C20" s="9"/>
      <c r="D20" s="9"/>
      <c r="E20" s="5" t="e">
        <f>Parametri!#REF!</f>
        <v>#REF!</v>
      </c>
      <c r="F20" s="6" t="e">
        <f>Parametri!#REF!</f>
        <v>#REF!</v>
      </c>
      <c r="G20" s="6" t="e">
        <f>Parametri!#REF!</f>
        <v>#REF!</v>
      </c>
      <c r="H20" s="9"/>
      <c r="I20" s="9"/>
      <c r="J20" s="9"/>
      <c r="K20" s="9"/>
      <c r="M20" s="5" t="e">
        <f>Parametri!#REF!</f>
        <v>#REF!</v>
      </c>
      <c r="N20" s="7" t="e">
        <f>Parametri!#REF!</f>
        <v>#REF!</v>
      </c>
    </row>
    <row r="21" spans="2:14" x14ac:dyDescent="0.25">
      <c r="B21" s="9"/>
      <c r="C21" s="9"/>
      <c r="D21" s="9"/>
      <c r="E21" s="5" t="e">
        <f>Parametri!#REF!</f>
        <v>#REF!</v>
      </c>
      <c r="F21" s="6" t="e">
        <f>Parametri!#REF!</f>
        <v>#REF!</v>
      </c>
      <c r="G21" s="6" t="e">
        <f>Parametri!#REF!</f>
        <v>#REF!</v>
      </c>
      <c r="H21" s="9"/>
      <c r="I21" s="9"/>
      <c r="J21" s="9"/>
      <c r="K21" s="9"/>
      <c r="M21" s="5" t="e">
        <f>Parametri!#REF!</f>
        <v>#REF!</v>
      </c>
      <c r="N21" s="7" t="e">
        <f>Parametri!#REF!</f>
        <v>#REF!</v>
      </c>
    </row>
    <row r="22" spans="2:14" x14ac:dyDescent="0.25">
      <c r="B22" s="9"/>
      <c r="C22" s="9"/>
      <c r="D22" s="9"/>
      <c r="E22" s="5" t="e">
        <f>Parametri!#REF!</f>
        <v>#REF!</v>
      </c>
      <c r="F22" s="6" t="e">
        <f>Parametri!#REF!</f>
        <v>#REF!</v>
      </c>
      <c r="G22" s="6" t="e">
        <f>Parametri!#REF!</f>
        <v>#REF!</v>
      </c>
      <c r="H22" s="9"/>
      <c r="I22" s="9"/>
      <c r="J22" s="9"/>
      <c r="K22" s="9"/>
      <c r="M22" s="5" t="e">
        <f>Parametri!#REF!</f>
        <v>#REF!</v>
      </c>
      <c r="N22" s="7" t="e">
        <f>Parametri!#REF!</f>
        <v>#REF!</v>
      </c>
    </row>
    <row r="23" spans="2:14" x14ac:dyDescent="0.25">
      <c r="B23" s="9"/>
      <c r="C23" s="9"/>
      <c r="D23" s="9"/>
      <c r="E23" s="5" t="e">
        <f>Parametri!#REF!</f>
        <v>#REF!</v>
      </c>
      <c r="F23" s="6" t="e">
        <f>Parametri!#REF!</f>
        <v>#REF!</v>
      </c>
      <c r="G23" s="6" t="e">
        <f>Parametri!#REF!</f>
        <v>#REF!</v>
      </c>
      <c r="H23" s="9"/>
      <c r="I23" s="9"/>
      <c r="J23" s="9"/>
      <c r="K23" s="9"/>
      <c r="M23" s="5" t="e">
        <f>Parametri!#REF!</f>
        <v>#REF!</v>
      </c>
      <c r="N23" s="7" t="e">
        <f>Parametri!#REF!</f>
        <v>#REF!</v>
      </c>
    </row>
    <row r="24" spans="2:14" x14ac:dyDescent="0.25">
      <c r="B24" s="9"/>
      <c r="C24" s="9"/>
      <c r="D24" s="9"/>
      <c r="E24" s="5" t="e">
        <f>Parametri!#REF!</f>
        <v>#REF!</v>
      </c>
      <c r="F24" s="6" t="e">
        <f>Parametri!#REF!</f>
        <v>#REF!</v>
      </c>
      <c r="G24" s="6" t="e">
        <f>Parametri!#REF!</f>
        <v>#REF!</v>
      </c>
      <c r="H24" s="9"/>
      <c r="I24" s="9"/>
      <c r="J24" s="9"/>
      <c r="K24" s="9"/>
      <c r="M24" s="5" t="e">
        <f>Parametri!#REF!</f>
        <v>#REF!</v>
      </c>
      <c r="N24" s="7" t="e">
        <f>Parametri!#REF!</f>
        <v>#REF!</v>
      </c>
    </row>
    <row r="25" spans="2:14" x14ac:dyDescent="0.25">
      <c r="B25" s="9"/>
      <c r="C25" s="9"/>
      <c r="D25" s="9"/>
      <c r="E25" s="5" t="e">
        <f>Parametri!#REF!</f>
        <v>#REF!</v>
      </c>
      <c r="F25" s="6" t="e">
        <f>Parametri!#REF!</f>
        <v>#REF!</v>
      </c>
      <c r="G25" s="6" t="e">
        <f>Parametri!#REF!</f>
        <v>#REF!</v>
      </c>
      <c r="H25" s="9"/>
      <c r="I25" s="9"/>
      <c r="J25" s="9"/>
      <c r="K25" s="9"/>
      <c r="M25" s="5" t="e">
        <f>Parametri!#REF!</f>
        <v>#REF!</v>
      </c>
      <c r="N25" s="7" t="e">
        <f>Parametri!#REF!</f>
        <v>#REF!</v>
      </c>
    </row>
  </sheetData>
  <mergeCells count="3">
    <mergeCell ref="B2:D2"/>
    <mergeCell ref="F2:H2"/>
    <mergeCell ref="J2:L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22</vt:i4>
      </vt:variant>
    </vt:vector>
  </HeadingPairs>
  <TitlesOfParts>
    <vt:vector size="28" baseType="lpstr">
      <vt:lpstr>Anagrafica</vt:lpstr>
      <vt:lpstr>Aiuto 28.a</vt:lpstr>
      <vt:lpstr>Aiuto 28.b</vt:lpstr>
      <vt:lpstr>Aiuto 28.a Intercambiabilità</vt:lpstr>
      <vt:lpstr>Parametri</vt:lpstr>
      <vt:lpstr>Parametri_1</vt:lpstr>
      <vt:lpstr>BEC</vt:lpstr>
      <vt:lpstr>BO</vt:lpstr>
      <vt:lpstr>caserta</vt:lpstr>
      <vt:lpstr>Codice_NACE_27a</vt:lpstr>
      <vt:lpstr>Ct</vt:lpstr>
      <vt:lpstr>Descrizione_BEC</vt:lpstr>
      <vt:lpstr>Descrizione_INTER</vt:lpstr>
      <vt:lpstr>EF</vt:lpstr>
      <vt:lpstr>Impianto_di_Produzione_BO</vt:lpstr>
      <vt:lpstr>N.</vt:lpstr>
      <vt:lpstr>NACE_BEC</vt:lpstr>
      <vt:lpstr>Nace_BEC_Prodotto</vt:lpstr>
      <vt:lpstr>Nace_BO_Prodotto</vt:lpstr>
      <vt:lpstr>Nace_Prodotto</vt:lpstr>
      <vt:lpstr>Nome_Impianto</vt:lpstr>
      <vt:lpstr>Parametro_intermambiabilità</vt:lpstr>
      <vt:lpstr>Prodotti28.a</vt:lpstr>
      <vt:lpstr>Prodotti28a.Inter</vt:lpstr>
      <vt:lpstr>Pt_1</vt:lpstr>
      <vt:lpstr>Soglia_Eff_BO</vt:lpstr>
      <vt:lpstr>Soglia_Efficienza_BEC</vt:lpstr>
      <vt:lpstr>Valore_del_parametro_di_riferimento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2021-10-01T15:37:49Z</dcterms:created>
  <dcterms:modified xsi:type="dcterms:W3CDTF">2022-07-28T11:24:34Z</dcterms:modified>
</cp:coreProperties>
</file>